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240" yWindow="75" windowWidth="18315" windowHeight="13230"/>
  </bookViews>
  <sheets>
    <sheet name="貸借対照表内訳表" sheetId="1" r:id="rId1"/>
    <sheet name="正味財産増減計算書内訳表" sheetId="2" r:id="rId2"/>
    <sheet name="財産目録内訳表" sheetId="7" r:id="rId3"/>
  </sheets>
  <definedNames>
    <definedName name="_xlnm.Print_Area" localSheetId="1">正味財産増減計算書内訳表!$A$1:$F$96</definedName>
    <definedName name="_xlnm.Print_Titles" localSheetId="1">正味財産増減計算書内訳表!$1:$6</definedName>
  </definedNames>
  <calcPr calcId="152511"/>
</workbook>
</file>

<file path=xl/calcChain.xml><?xml version="1.0" encoding="utf-8"?>
<calcChain xmlns="http://schemas.openxmlformats.org/spreadsheetml/2006/main">
  <c r="C57" i="7" l="1"/>
  <c r="C55" i="7"/>
  <c r="C53" i="7"/>
  <c r="C67" i="7" s="1"/>
  <c r="C71" i="7" s="1"/>
  <c r="C40" i="7"/>
  <c r="C36" i="7"/>
  <c r="C33" i="7"/>
  <c r="C31" i="7"/>
  <c r="C25" i="7"/>
  <c r="C23" i="7"/>
  <c r="C20" i="7"/>
  <c r="C18" i="7"/>
  <c r="C15" i="7"/>
  <c r="C13" i="7"/>
  <c r="C7" i="7"/>
  <c r="C50" i="7" l="1"/>
  <c r="C51" i="7" s="1"/>
  <c r="C28" i="7"/>
  <c r="F85" i="2" l="1"/>
  <c r="F84" i="2"/>
  <c r="F86" i="2"/>
  <c r="D29" i="2" l="1"/>
  <c r="C29" i="2"/>
  <c r="B29" i="2"/>
  <c r="B74" i="2" s="1"/>
  <c r="F24" i="1" l="1"/>
  <c r="F19" i="1"/>
  <c r="F20" i="1"/>
  <c r="F21" i="1"/>
  <c r="F18" i="1"/>
  <c r="F22" i="1" s="1"/>
  <c r="F51" i="1" s="1"/>
  <c r="F14" i="1"/>
  <c r="F8" i="1"/>
  <c r="F15" i="1" s="1"/>
  <c r="F50" i="1"/>
  <c r="F41" i="1"/>
  <c r="F40" i="1"/>
  <c r="F38" i="1"/>
  <c r="F36" i="1"/>
  <c r="F30" i="1"/>
  <c r="F25" i="1"/>
  <c r="F26" i="1"/>
  <c r="F27" i="1"/>
  <c r="F28" i="1"/>
  <c r="F29" i="1"/>
  <c r="F45" i="1"/>
  <c r="F44" i="1"/>
  <c r="F37" i="1"/>
  <c r="F39" i="1"/>
  <c r="E42" i="1"/>
  <c r="E46" i="1" s="1"/>
  <c r="E53" i="1" s="1"/>
  <c r="E31" i="1"/>
  <c r="E32" i="1" s="1"/>
  <c r="E33" i="1" s="1"/>
  <c r="E22" i="1"/>
  <c r="F9" i="1"/>
  <c r="F10" i="1"/>
  <c r="F11" i="1"/>
  <c r="F12" i="1"/>
  <c r="F13" i="1"/>
  <c r="E15" i="1"/>
  <c r="F90" i="2" l="1"/>
  <c r="E57" i="2"/>
  <c r="D96" i="2"/>
  <c r="B96" i="2"/>
  <c r="B15" i="1"/>
  <c r="D53" i="1"/>
  <c r="C52" i="1"/>
  <c r="D52" i="1"/>
  <c r="B52" i="1"/>
  <c r="F52" i="1" s="1"/>
  <c r="D46" i="1"/>
  <c r="B46" i="1"/>
  <c r="C42" i="1"/>
  <c r="C46" i="1" s="1"/>
  <c r="C53" i="1" s="1"/>
  <c r="D42" i="1"/>
  <c r="B42" i="1"/>
  <c r="B31" i="1"/>
  <c r="F31" i="1" s="1"/>
  <c r="C31" i="1"/>
  <c r="D31" i="1"/>
  <c r="C22" i="1"/>
  <c r="C51" i="1" s="1"/>
  <c r="D22" i="1"/>
  <c r="D51" i="1" s="1"/>
  <c r="B22" i="1"/>
  <c r="B51" i="1" s="1"/>
  <c r="D15" i="1"/>
  <c r="C15" i="1"/>
  <c r="B32" i="1" l="1"/>
  <c r="F46" i="1"/>
  <c r="D32" i="1"/>
  <c r="D33" i="1" s="1"/>
  <c r="F42" i="1"/>
  <c r="C32" i="1"/>
  <c r="C33" i="1" s="1"/>
  <c r="B53" i="1"/>
  <c r="F53" i="1" s="1"/>
  <c r="C57" i="2"/>
  <c r="D57" i="2"/>
  <c r="B57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58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3" i="2"/>
  <c r="F49" i="2"/>
  <c r="F47" i="2"/>
  <c r="F48" i="2"/>
  <c r="F55" i="2"/>
  <c r="F54" i="2"/>
  <c r="F51" i="2"/>
  <c r="F50" i="2"/>
  <c r="F52" i="2"/>
  <c r="F56" i="2"/>
  <c r="F30" i="2"/>
  <c r="E29" i="2"/>
  <c r="E74" i="2" s="1"/>
  <c r="F32" i="1" l="1"/>
  <c r="B33" i="1"/>
  <c r="F33" i="1" s="1"/>
  <c r="F29" i="2"/>
  <c r="D74" i="2"/>
  <c r="F57" i="2"/>
  <c r="F76" i="2"/>
  <c r="F94" i="2"/>
  <c r="F95" i="2"/>
  <c r="F93" i="2"/>
  <c r="F88" i="2"/>
  <c r="F27" i="2"/>
  <c r="F74" i="2" l="1"/>
  <c r="D27" i="2"/>
  <c r="D75" i="2" s="1"/>
  <c r="D77" i="2" s="1"/>
  <c r="E27" i="2"/>
  <c r="E75" i="2" s="1"/>
  <c r="E77" i="2" s="1"/>
  <c r="E87" i="2" s="1"/>
  <c r="E89" i="2" s="1"/>
  <c r="E91" i="2" s="1"/>
  <c r="F91" i="2" s="1"/>
  <c r="B27" i="2"/>
  <c r="B75" i="2" s="1"/>
  <c r="B77" i="2" l="1"/>
  <c r="F75" i="2"/>
  <c r="F87" i="2"/>
  <c r="F89" i="2" l="1"/>
  <c r="F77" i="2"/>
  <c r="E96" i="2" l="1"/>
  <c r="F96" i="2" s="1"/>
</calcChain>
</file>

<file path=xl/sharedStrings.xml><?xml version="1.0" encoding="utf-8"?>
<sst xmlns="http://schemas.openxmlformats.org/spreadsheetml/2006/main" count="239" uniqueCount="207">
  <si>
    <t>貸借対照表内訳表</t>
  </si>
  <si>
    <t>平成26年 3月31日現在</t>
  </si>
  <si>
    <t>（単位：円）</t>
  </si>
  <si>
    <t>科        目</t>
  </si>
  <si>
    <t>収益事業会計</t>
  </si>
  <si>
    <t>法人会計</t>
  </si>
  <si>
    <t>合   計</t>
  </si>
  <si>
    <t>Ⅰ　資産の部</t>
  </si>
  <si>
    <t xml:space="preserve">  １．流動資産</t>
  </si>
  <si>
    <t xml:space="preserve">          現金預金</t>
  </si>
  <si>
    <t xml:space="preserve">          未                 収                 金</t>
  </si>
  <si>
    <t xml:space="preserve">          立                 替                 金</t>
  </si>
  <si>
    <t xml:space="preserve">          仮                 払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</si>
  <si>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</si>
  <si>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</si>
  <si>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</si>
  <si>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  退   職   給    付    引    当   資   産</t>
  </si>
  <si>
    <t xml:space="preserve">          法   人   会    計    定    期   預   金</t>
  </si>
  <si>
    <t xml:space="preserve">          減   価   償    却    引    当   資   産</t>
  </si>
  <si>
    <t xml:space="preserve">          沖 縄  小  児  保  健  賞  定  期  預 金</t>
  </si>
  <si>
    <t xml:space="preserve">        特定資産合計</t>
  </si>
  <si>
    <t xml:space="preserve">    (3) その他固定資産</t>
  </si>
  <si>
    <t xml:space="preserve">          土 地 （ 小  児  保  健  セ  ン タ ー ）</t>
  </si>
  <si>
    <t xml:space="preserve">          土    地    （     駐     車    場    ）</t>
  </si>
  <si>
    <t xml:space="preserve">          建                                    物</t>
  </si>
  <si>
    <t xml:space="preserve">          構                 築                 物</t>
  </si>
  <si>
    <t xml:space="preserve">          什          器           備           品</t>
  </si>
  <si>
    <t xml:space="preserve">          車       輌        運        搬       具</t>
  </si>
  <si>
    <t xml:space="preserve">          ソ     フ      ト      ウ      ェ     ア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</si>
  <si>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</si>
  <si>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</si>
  <si>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</si>
  <si>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</si>
  <si>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</si>
  <si>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</si>
  <si>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</si>
  <si>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  預                 り                 金</t>
  </si>
  <si>
    <t xml:space="preserve">          未     払      法      人      税     等</t>
  </si>
  <si>
    <t xml:space="preserve">          未     払      消      費      税     等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</si>
  <si>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</si>
  <si>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</si>
  <si>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</si>
  <si>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</si>
  <si>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</si>
  <si>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</si>
  <si>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</si>
  <si>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</si>
  <si>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</si>
  <si>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（ う ち 特 定 資  産  へ の 充 当 額 ）</t>
  </si>
  <si>
    <t xml:space="preserve">        正味財産合計</t>
  </si>
  <si>
    <t xml:space="preserve">        負債及び正味財産合計</t>
  </si>
  <si>
    <t>正味財産増減計算書内訳表</t>
  </si>
  <si>
    <t>平成25年 4月 1日から平成26年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</si>
  <si>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</si>
  <si>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</si>
  <si>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</si>
  <si>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特    定    資     産     運    用    益</t>
  </si>
  <si>
    <t xml:space="preserve">          特   定   資    産    受    取   利   息</t>
  </si>
  <si>
    <t xml:space="preserve">        受          取           会           費</t>
  </si>
  <si>
    <t xml:space="preserve">          正    会    員     受     取    会    費</t>
  </si>
  <si>
    <t xml:space="preserve">        事          業           収           益</t>
  </si>
  <si>
    <t xml:space="preserve">          乳  幼   児   健   康   診   査</t>
  </si>
  <si>
    <t xml:space="preserve">          頒       布        事        業       益</t>
  </si>
  <si>
    <t xml:space="preserve">          そ   の   他    の    受    託   益</t>
  </si>
  <si>
    <t xml:space="preserve">          研   修   等    受    託    事   業   益</t>
  </si>
  <si>
    <t xml:space="preserve">          駐     車      場      事      業     益</t>
  </si>
  <si>
    <t xml:space="preserve">          受       取        受        講       益</t>
  </si>
  <si>
    <t xml:space="preserve">          小 児 保 健  セ  ン  タ  ー  運 用 益</t>
  </si>
  <si>
    <t xml:space="preserve">        受       取        活        動       費</t>
  </si>
  <si>
    <t xml:space="preserve">          受       取        活        動       費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</si>
  <si>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</si>
  <si>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</si>
  <si>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入</t>
  </si>
  <si>
    <t xml:space="preserve">        経常収益計</t>
  </si>
  <si>
    <t xml:space="preserve">    (2) 経常費用</t>
  </si>
  <si>
    <t xml:space="preserve">          給          料           手           当</t>
  </si>
  <si>
    <t xml:space="preserve">          臨   　時   　雇    　上    　賃  　  金</t>
  </si>
  <si>
    <t xml:space="preserve">          退     職      給      付      費     用</t>
  </si>
  <si>
    <t xml:space="preserve">          福       利        厚        生       費</t>
  </si>
  <si>
    <t xml:space="preserve">          通       信        運        搬       費</t>
  </si>
  <si>
    <t xml:space="preserve">          減       価        償        却       費</t>
  </si>
  <si>
    <t xml:space="preserve">          消    耗    什     器     備    品    費</t>
  </si>
  <si>
    <t xml:space="preserve">          消          耗           品           費</t>
  </si>
  <si>
    <t xml:space="preserve">          修                 繕                 費</t>
  </si>
  <si>
    <t xml:space="preserve">          印       刷        製        本       費</t>
  </si>
  <si>
    <t xml:space="preserve">          燃                 料                 費</t>
  </si>
  <si>
    <t xml:space="preserve">          光       熱        水        料       費</t>
  </si>
  <si>
    <t xml:space="preserve">          保                 険                 料</t>
  </si>
  <si>
    <t xml:space="preserve">          租          税           公           課</t>
  </si>
  <si>
    <t xml:space="preserve">          医       薬        材        料       費</t>
  </si>
  <si>
    <t xml:space="preserve">          食                 糧                 費</t>
  </si>
  <si>
    <t xml:space="preserve">          委                 託                 費</t>
  </si>
  <si>
    <t xml:space="preserve">          雑                                    費</t>
  </si>
  <si>
    <t xml:space="preserve">          会                 議                 費</t>
  </si>
  <si>
    <t xml:space="preserve">          小    児    保     健     奨    励    費</t>
  </si>
  <si>
    <t xml:space="preserve">          助       成        活        動       費</t>
  </si>
  <si>
    <t xml:space="preserve">          調       査        研        究       費</t>
  </si>
  <si>
    <t xml:space="preserve">        管                 理                 費</t>
  </si>
  <si>
    <t xml:space="preserve">          役          員           報           酬</t>
  </si>
  <si>
    <t xml:space="preserve">        事                 業          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</si>
  <si>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</si>
  <si>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</si>
  <si>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</si>
  <si>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</si>
  <si>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</si>
  <si>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</si>
  <si>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</si>
  <si>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</si>
  <si>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固    定    資     産     除　　却    損</t>
  </si>
  <si>
    <t xml:space="preserve">          什    器    備     品     除　　却    損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</si>
  <si>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</si>
  <si>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</si>
  <si>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</si>
  <si>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 人 税 、  住  民  税  及  び 事 業 税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</si>
  <si>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</si>
  <si>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</si>
  <si>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</si>
  <si>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</si>
  <si>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</si>
  <si>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</si>
  <si>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</si>
  <si>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</si>
  <si>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財産目録内訳表</t>
  </si>
  <si>
    <t xml:space="preserve">      普          通           預           金</t>
  </si>
  <si>
    <t xml:space="preserve">      普  通  預  金  （   法   人  会  計  ）</t>
  </si>
  <si>
    <t xml:space="preserve">      未                 収                 金</t>
  </si>
  <si>
    <t xml:space="preserve">      立                 替                 金</t>
  </si>
  <si>
    <t xml:space="preserve">      仮                 払                 金</t>
  </si>
  <si>
    <t xml:space="preserve">      退   職   給    付    引    当   資   産</t>
  </si>
  <si>
    <t xml:space="preserve">      法   人   会    計    定    期   預   金</t>
  </si>
  <si>
    <t xml:space="preserve">      減   価   償    却    引    当   資   産</t>
  </si>
  <si>
    <t xml:space="preserve">      沖 縄  小  児  保  健  賞  定  期  預 金</t>
  </si>
  <si>
    <t xml:space="preserve">  固定資産合計</t>
  </si>
  <si>
    <t xml:space="preserve">  資産合計</t>
  </si>
  <si>
    <t xml:space="preserve">  (流動負債)</t>
  </si>
  <si>
    <t xml:space="preserve">      未                 払                 金</t>
  </si>
  <si>
    <t xml:space="preserve">      前                 受                 金</t>
  </si>
  <si>
    <t xml:space="preserve">      預                 り                 金</t>
  </si>
  <si>
    <t xml:space="preserve">      未     払      法      人      税     等</t>
  </si>
  <si>
    <t xml:space="preserve">      未     払      消      費      税     等</t>
  </si>
  <si>
    <t xml:space="preserve">  流動負債合計</t>
  </si>
  <si>
    <t xml:space="preserve">  (固定負債)</t>
  </si>
  <si>
    <t xml:space="preserve">  固定負債合計</t>
  </si>
  <si>
    <t xml:space="preserve">  負債合計</t>
  </si>
  <si>
    <t xml:space="preserve">  正味財産</t>
  </si>
  <si>
    <t>公益社団法人沖縄県小児保健協会</t>
    <rPh sb="0" eb="2">
      <t>コウエキ</t>
    </rPh>
    <rPh sb="2" eb="4">
      <t>シャダン</t>
    </rPh>
    <rPh sb="4" eb="6">
      <t>ホウジン</t>
    </rPh>
    <rPh sb="6" eb="9">
      <t>オキナワケン</t>
    </rPh>
    <rPh sb="9" eb="11">
      <t>ショウニ</t>
    </rPh>
    <rPh sb="11" eb="13">
      <t>ホケン</t>
    </rPh>
    <rPh sb="13" eb="15">
      <t>キョウカイ</t>
    </rPh>
    <phoneticPr fontId="1"/>
  </si>
  <si>
    <t>公益社団法人沖縄県小児保健協会</t>
    <rPh sb="0" eb="2">
      <t>コウエキ</t>
    </rPh>
    <rPh sb="2" eb="4">
      <t>シャダン</t>
    </rPh>
    <rPh sb="4" eb="6">
      <t>ホウジン</t>
    </rPh>
    <rPh sb="6" eb="8">
      <t>オキナワ</t>
    </rPh>
    <rPh sb="8" eb="9">
      <t>ケン</t>
    </rPh>
    <rPh sb="9" eb="11">
      <t>ショウニ</t>
    </rPh>
    <rPh sb="11" eb="13">
      <t>ホケン</t>
    </rPh>
    <rPh sb="13" eb="15">
      <t>キョウカイ</t>
    </rPh>
    <phoneticPr fontId="1"/>
  </si>
  <si>
    <t>公益社団法人沖縄県小児保健協会</t>
    <rPh sb="0" eb="2">
      <t>コウエキ</t>
    </rPh>
    <rPh sb="2" eb="4">
      <t>シャダン</t>
    </rPh>
    <rPh sb="4" eb="6">
      <t>ホウジン</t>
    </rPh>
    <rPh sb="6" eb="9">
      <t>オキナワケン</t>
    </rPh>
    <rPh sb="9" eb="11">
      <t>ショウニ</t>
    </rPh>
    <rPh sb="11" eb="13">
      <t>ホケン</t>
    </rPh>
    <rPh sb="13" eb="15">
      <t>キョウカイ</t>
    </rPh>
    <phoneticPr fontId="1"/>
  </si>
  <si>
    <t xml:space="preserve">        他会計振替額</t>
    <rPh sb="8" eb="9">
      <t>タ</t>
    </rPh>
    <rPh sb="9" eb="11">
      <t>カイケイ</t>
    </rPh>
    <rPh sb="11" eb="13">
      <t>フリカエ</t>
    </rPh>
    <rPh sb="13" eb="14">
      <t>ガク</t>
    </rPh>
    <phoneticPr fontId="1"/>
  </si>
  <si>
    <t>健康診査事業</t>
    <rPh sb="0" eb="2">
      <t>ケンコウ</t>
    </rPh>
    <rPh sb="2" eb="4">
      <t>シンサ</t>
    </rPh>
    <rPh sb="4" eb="6">
      <t>ジギョウ</t>
    </rPh>
    <phoneticPr fontId="1"/>
  </si>
  <si>
    <t>教育･研修事業</t>
    <rPh sb="0" eb="2">
      <t>キョウイク</t>
    </rPh>
    <rPh sb="3" eb="5">
      <t>ケンシュウ</t>
    </rPh>
    <rPh sb="5" eb="7">
      <t>ジギョウ</t>
    </rPh>
    <phoneticPr fontId="1"/>
  </si>
  <si>
    <t xml:space="preserve">          旅     費   ・    交      通      費   </t>
    <phoneticPr fontId="1"/>
  </si>
  <si>
    <t xml:space="preserve">          賃　　　　　　　　 借                 料</t>
    <rPh sb="10" eb="11">
      <t>チン</t>
    </rPh>
    <rPh sb="20" eb="21">
      <t>シャク</t>
    </rPh>
    <rPh sb="38" eb="39">
      <t>リョウ</t>
    </rPh>
    <phoneticPr fontId="1"/>
  </si>
  <si>
    <t xml:space="preserve">          諸                 謝                 金        </t>
    <phoneticPr fontId="1"/>
  </si>
  <si>
    <t xml:space="preserve">          交　　　　　　　　 際                  費</t>
    <rPh sb="10" eb="11">
      <t>マジ</t>
    </rPh>
    <rPh sb="20" eb="21">
      <t>サイ</t>
    </rPh>
    <rPh sb="39" eb="40">
      <t>ヒ</t>
    </rPh>
    <phoneticPr fontId="1"/>
  </si>
  <si>
    <t>公益目的事業会計</t>
    <rPh sb="6" eb="8">
      <t>カイケイ</t>
    </rPh>
    <phoneticPr fontId="1"/>
  </si>
  <si>
    <t xml:space="preserve">            0</t>
    <phoneticPr fontId="1"/>
  </si>
  <si>
    <t xml:space="preserve">          諸                  謝                 金</t>
    <phoneticPr fontId="1"/>
  </si>
  <si>
    <t xml:space="preserve">          旅       費    ・   交      通       費 </t>
    <phoneticPr fontId="1"/>
  </si>
  <si>
    <t xml:space="preserve">           0</t>
    <phoneticPr fontId="1"/>
  </si>
  <si>
    <t xml:space="preserve">          収　　　益　　　事　　　業　　会　　計</t>
    <rPh sb="10" eb="11">
      <t>シュウ</t>
    </rPh>
    <rPh sb="14" eb="15">
      <t>エキ</t>
    </rPh>
    <rPh sb="18" eb="19">
      <t>コト</t>
    </rPh>
    <rPh sb="22" eb="23">
      <t>ギョウ</t>
    </rPh>
    <rPh sb="25" eb="26">
      <t>カイ</t>
    </rPh>
    <rPh sb="28" eb="29">
      <t>ケイ</t>
    </rPh>
    <phoneticPr fontId="1"/>
  </si>
  <si>
    <t>　　　　　法　　　　　　人　　　　　　会　　　　計</t>
    <rPh sb="5" eb="6">
      <t>ホウ</t>
    </rPh>
    <rPh sb="12" eb="13">
      <t>ニン</t>
    </rPh>
    <rPh sb="19" eb="20">
      <t>カイ</t>
    </rPh>
    <rPh sb="24" eb="25">
      <t>ケイ</t>
    </rPh>
    <phoneticPr fontId="1"/>
  </si>
  <si>
    <t>　　　　　公　 益　 目   的 　事 　業　 会 　計</t>
    <rPh sb="5" eb="6">
      <t>コウ</t>
    </rPh>
    <rPh sb="8" eb="9">
      <t>エキ</t>
    </rPh>
    <rPh sb="11" eb="12">
      <t>メ</t>
    </rPh>
    <rPh sb="15" eb="16">
      <t>テキ</t>
    </rPh>
    <rPh sb="18" eb="19">
      <t>コト</t>
    </rPh>
    <rPh sb="21" eb="22">
      <t>ギョウ</t>
    </rPh>
    <rPh sb="24" eb="25">
      <t>カイ</t>
    </rPh>
    <rPh sb="27" eb="28">
      <t>ケイ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</si>
  <si>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</si>
  <si>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公益目的事業会計</t>
    <rPh sb="7" eb="8">
      <t>ケイ</t>
    </rPh>
    <phoneticPr fontId="1"/>
  </si>
  <si>
    <t xml:space="preserve">          支　　　払　　　負    　　担        金</t>
    <rPh sb="10" eb="11">
      <t>シ</t>
    </rPh>
    <rPh sb="14" eb="15">
      <t>バライ</t>
    </rPh>
    <rPh sb="18" eb="19">
      <t>フ</t>
    </rPh>
    <phoneticPr fontId="1"/>
  </si>
  <si>
    <t xml:space="preserve">           0</t>
  </si>
  <si>
    <t xml:space="preserve">  31,291</t>
    <phoneticPr fontId="1"/>
  </si>
  <si>
    <t xml:space="preserve">          未    収    金     （    駐    車    場　 ）</t>
    <phoneticPr fontId="1"/>
  </si>
  <si>
    <t>計算書内訳表</t>
    <rPh sb="0" eb="2">
      <t>ケイサン</t>
    </rPh>
    <rPh sb="2" eb="3">
      <t>ショ</t>
    </rPh>
    <rPh sb="3" eb="5">
      <t>ウチワケ</t>
    </rPh>
    <rPh sb="5" eb="6">
      <t>ヒョウ</t>
    </rPh>
    <phoneticPr fontId="1"/>
  </si>
  <si>
    <t xml:space="preserve">  　(流動資産)</t>
    <phoneticPr fontId="1"/>
  </si>
  <si>
    <t xml:space="preserve">      　現　　　金</t>
    <phoneticPr fontId="1"/>
  </si>
  <si>
    <t xml:space="preserve">        琉球銀行　本店　</t>
    <phoneticPr fontId="1"/>
  </si>
  <si>
    <t xml:space="preserve">        沖縄銀行　本店</t>
    <phoneticPr fontId="1"/>
  </si>
  <si>
    <t xml:space="preserve">      普  通   預   金   （   駐   車   場  ）</t>
    <phoneticPr fontId="1"/>
  </si>
  <si>
    <t>　　　　沖縄海邦銀行</t>
    <rPh sb="4" eb="6">
      <t>オキナワ</t>
    </rPh>
    <rPh sb="6" eb="8">
      <t>カイホウ</t>
    </rPh>
    <rPh sb="8" eb="10">
      <t>ギンコウ</t>
    </rPh>
    <phoneticPr fontId="1"/>
  </si>
  <si>
    <t xml:space="preserve">      郵          便           振           替</t>
  </si>
  <si>
    <t xml:space="preserve">        沖縄総合通信事務所郵便振</t>
    <phoneticPr fontId="1"/>
  </si>
  <si>
    <t>　　　　乳幼児健診受託料他</t>
    <rPh sb="4" eb="7">
      <t>ニュウヨウジ</t>
    </rPh>
    <rPh sb="7" eb="9">
      <t>ケンシン</t>
    </rPh>
    <rPh sb="9" eb="11">
      <t>ジュタク</t>
    </rPh>
    <rPh sb="11" eb="12">
      <t>リョウ</t>
    </rPh>
    <rPh sb="12" eb="13">
      <t>ホカ</t>
    </rPh>
    <phoneticPr fontId="1"/>
  </si>
  <si>
    <t xml:space="preserve">        親子健康手帳</t>
    <rPh sb="8" eb="10">
      <t>オヤコ</t>
    </rPh>
    <rPh sb="10" eb="12">
      <t>ケンコウ</t>
    </rPh>
    <rPh sb="12" eb="14">
      <t>テチョウ</t>
    </rPh>
    <phoneticPr fontId="1"/>
  </si>
  <si>
    <t xml:space="preserve">        職員（健診他）</t>
    <rPh sb="11" eb="14">
      <t>ケンシン</t>
    </rPh>
    <phoneticPr fontId="1"/>
  </si>
  <si>
    <t xml:space="preserve">        食糧費（乳児健診）</t>
    <rPh sb="8" eb="11">
      <t>ショクリョウヒ</t>
    </rPh>
    <rPh sb="12" eb="14">
      <t>ニュウジ</t>
    </rPh>
    <rPh sb="14" eb="16">
      <t>ケンシン</t>
    </rPh>
    <phoneticPr fontId="1"/>
  </si>
  <si>
    <t xml:space="preserve">        労働保険料</t>
    <phoneticPr fontId="1"/>
  </si>
  <si>
    <t xml:space="preserve">        減価償却引当資産(駐車場)</t>
    <rPh sb="19" eb="20">
      <t>ジョウ</t>
    </rPh>
    <phoneticPr fontId="1"/>
  </si>
  <si>
    <t xml:space="preserve">    その他固定資産</t>
    <phoneticPr fontId="1"/>
  </si>
  <si>
    <t xml:space="preserve">      土 地 （ 小  児  保  健  セ  ン タ ー ）</t>
    <phoneticPr fontId="1"/>
  </si>
  <si>
    <t xml:space="preserve">      土    地    （     駐     車    場    ）</t>
    <phoneticPr fontId="1"/>
  </si>
  <si>
    <t xml:space="preserve">      建                                    物</t>
    <phoneticPr fontId="1"/>
  </si>
  <si>
    <t xml:space="preserve">      構                 築                 物</t>
    <phoneticPr fontId="1"/>
  </si>
  <si>
    <t xml:space="preserve">      什          器           備           品</t>
    <phoneticPr fontId="1"/>
  </si>
  <si>
    <t xml:space="preserve">      車       輌        運        搬       具</t>
    <phoneticPr fontId="1"/>
  </si>
  <si>
    <t xml:space="preserve">      ソ     フ      ト      ウ      ェ     ア</t>
    <phoneticPr fontId="1"/>
  </si>
  <si>
    <t xml:space="preserve">        事業諸経費</t>
    <phoneticPr fontId="1"/>
  </si>
  <si>
    <t xml:space="preserve">        駐車料２８件分</t>
    <rPh sb="8" eb="11">
      <t>チュウシャリョウ</t>
    </rPh>
    <rPh sb="13" eb="14">
      <t>ケン</t>
    </rPh>
    <rPh sb="14" eb="15">
      <t>ブン</t>
    </rPh>
    <phoneticPr fontId="1"/>
  </si>
  <si>
    <t xml:space="preserve">        雇用保険料</t>
    <rPh sb="12" eb="13">
      <t>リョウ</t>
    </rPh>
    <phoneticPr fontId="1"/>
  </si>
  <si>
    <t xml:space="preserve">        源泉所得税</t>
    <phoneticPr fontId="1"/>
  </si>
  <si>
    <t xml:space="preserve">        健康保険･厚生年金保険料</t>
    <phoneticPr fontId="1"/>
  </si>
  <si>
    <t xml:space="preserve">        住民税</t>
    <phoneticPr fontId="1"/>
  </si>
  <si>
    <t xml:space="preserve">  　　    退    職    給     付     引    当    金</t>
    <phoneticPr fontId="1"/>
  </si>
  <si>
    <t xml:space="preserve"> 　 流動資産合計</t>
    <phoneticPr fontId="1"/>
  </si>
  <si>
    <t xml:space="preserve"> 　 (固定資産)</t>
    <phoneticPr fontId="1"/>
  </si>
  <si>
    <t xml:space="preserve">   　 特定資産</t>
    <phoneticPr fontId="1"/>
  </si>
  <si>
    <t xml:space="preserve">        退職給付引当資産</t>
    <phoneticPr fontId="1"/>
  </si>
  <si>
    <t xml:space="preserve">        琉球銀行　本店　</t>
    <phoneticPr fontId="1"/>
  </si>
  <si>
    <t xml:space="preserve">        沖縄銀行　本店</t>
    <phoneticPr fontId="1"/>
  </si>
  <si>
    <t xml:space="preserve">        減価引当資産（備品）</t>
    <phoneticPr fontId="1"/>
  </si>
  <si>
    <t xml:space="preserve">        減価引当資産（建物）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</si>
</sst>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&quot;(  &quot;#,##0&quot;  )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3" borderId="1" xfId="0" applyNumberFormat="1" applyFont="1" applyFill="1" applyBorder="1" applyAlignment="1">
      <alignment horizontal="center" shrinkToFit="1"/>
    </xf>
    <xf numFmtId="176" fontId="2" fillId="3" borderId="15" xfId="0" applyNumberFormat="1" applyFont="1" applyFill="1" applyBorder="1" applyAlignment="1">
      <alignment horizontal="center" shrinkToFit="1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2" fillId="3" borderId="7" xfId="0" applyNumberFormat="1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38" fontId="2" fillId="0" borderId="0" xfId="1" applyFont="1">
      <alignment vertical="center"/>
    </xf>
    <xf numFmtId="38" fontId="2" fillId="0" borderId="8" xfId="1" applyFont="1" applyBorder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38" fontId="2" fillId="2" borderId="8" xfId="1" applyFont="1" applyFill="1" applyBorder="1">
      <alignment vertical="center"/>
    </xf>
    <xf numFmtId="49" fontId="2" fillId="0" borderId="1" xfId="0" applyNumberFormat="1" applyFont="1" applyBorder="1" applyAlignment="1">
      <alignment horizontal="left" vertical="center" indent="2"/>
    </xf>
    <xf numFmtId="38" fontId="2" fillId="0" borderId="9" xfId="1" applyFont="1" applyBorder="1">
      <alignment vertical="center"/>
    </xf>
    <xf numFmtId="49" fontId="2" fillId="0" borderId="6" xfId="0" applyNumberFormat="1" applyFont="1" applyBorder="1" applyAlignment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49" fontId="2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indent="4"/>
    </xf>
    <xf numFmtId="49" fontId="2" fillId="2" borderId="19" xfId="0" applyNumberFormat="1" applyFont="1" applyFill="1" applyBorder="1" applyAlignment="1">
      <alignment horizontal="left" vertical="center" indent="4"/>
    </xf>
    <xf numFmtId="49" fontId="2" fillId="0" borderId="4" xfId="0" applyNumberFormat="1" applyFont="1" applyFill="1" applyBorder="1" applyAlignment="1">
      <alignment horizontal="left" vertical="center" indent="4"/>
    </xf>
    <xf numFmtId="49" fontId="2" fillId="0" borderId="14" xfId="0" applyNumberFormat="1" applyFont="1" applyFill="1" applyBorder="1" applyAlignment="1">
      <alignment horizontal="left" vertical="center" indent="4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4"/>
    </xf>
    <xf numFmtId="49" fontId="2" fillId="0" borderId="10" xfId="0" applyNumberFormat="1" applyFont="1" applyBorder="1" applyAlignment="1">
      <alignment horizontal="left" vertical="center" indent="4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34" sqref="A34"/>
    </sheetView>
  </sheetViews>
  <sheetFormatPr defaultRowHeight="11.25" x14ac:dyDescent="0.15"/>
  <cols>
    <col min="1" max="1" width="34.375" style="1" bestFit="1" customWidth="1"/>
    <col min="2" max="2" width="13.875" style="1" bestFit="1" customWidth="1"/>
    <col min="3" max="3" width="10.875" style="1" bestFit="1" customWidth="1"/>
    <col min="4" max="4" width="11.625" style="1" bestFit="1" customWidth="1"/>
    <col min="5" max="5" width="10.5" style="5" bestFit="1" customWidth="1"/>
    <col min="6" max="6" width="11.625" style="1" bestFit="1" customWidth="1"/>
    <col min="7" max="7" width="9" style="1"/>
    <col min="8" max="8" width="9.625" style="1" customWidth="1"/>
    <col min="9" max="16384" width="9" style="1"/>
  </cols>
  <sheetData>
    <row r="1" spans="1:6" ht="14.25" x14ac:dyDescent="0.15">
      <c r="F1" s="54" t="s">
        <v>169</v>
      </c>
    </row>
    <row r="2" spans="1:6" ht="17.25" x14ac:dyDescent="0.15">
      <c r="A2" s="67" t="s">
        <v>0</v>
      </c>
      <c r="B2" s="67"/>
      <c r="C2" s="67"/>
      <c r="D2" s="67"/>
      <c r="E2" s="67"/>
      <c r="F2" s="67"/>
    </row>
    <row r="3" spans="1:6" x14ac:dyDescent="0.15">
      <c r="A3" s="68" t="s">
        <v>1</v>
      </c>
      <c r="B3" s="68"/>
      <c r="C3" s="68"/>
      <c r="D3" s="68"/>
      <c r="E3" s="68"/>
      <c r="F3" s="68"/>
    </row>
    <row r="4" spans="1:6" x14ac:dyDescent="0.15">
      <c r="A4" s="1" t="s">
        <v>146</v>
      </c>
      <c r="C4" s="19"/>
      <c r="D4" s="19"/>
      <c r="E4" s="6"/>
      <c r="F4" s="26" t="s">
        <v>2</v>
      </c>
    </row>
    <row r="5" spans="1:6" x14ac:dyDescent="0.15">
      <c r="A5" s="32" t="s">
        <v>3</v>
      </c>
      <c r="B5" s="34" t="s">
        <v>164</v>
      </c>
      <c r="C5" s="34" t="s">
        <v>4</v>
      </c>
      <c r="D5" s="34" t="s">
        <v>5</v>
      </c>
      <c r="E5" s="33" t="s">
        <v>163</v>
      </c>
      <c r="F5" s="35" t="s">
        <v>6</v>
      </c>
    </row>
    <row r="6" spans="1:6" x14ac:dyDescent="0.15">
      <c r="A6" s="2" t="s">
        <v>7</v>
      </c>
      <c r="B6" s="20"/>
      <c r="C6" s="20"/>
      <c r="D6" s="20"/>
      <c r="E6" s="8"/>
      <c r="F6" s="27"/>
    </row>
    <row r="7" spans="1:6" x14ac:dyDescent="0.15">
      <c r="A7" s="4" t="s">
        <v>8</v>
      </c>
      <c r="B7" s="21"/>
      <c r="C7" s="21"/>
      <c r="D7" s="21"/>
      <c r="E7" s="10"/>
      <c r="F7" s="28"/>
    </row>
    <row r="8" spans="1:6" x14ac:dyDescent="0.15">
      <c r="A8" s="4" t="s">
        <v>9</v>
      </c>
      <c r="B8" s="22">
        <v>61432553</v>
      </c>
      <c r="C8" s="22">
        <v>1461615</v>
      </c>
      <c r="D8" s="22">
        <v>3613930</v>
      </c>
      <c r="E8" s="10"/>
      <c r="F8" s="29">
        <f>SUM(B8:E8)</f>
        <v>66508098</v>
      </c>
    </row>
    <row r="9" spans="1:6" x14ac:dyDescent="0.15">
      <c r="A9" s="4" t="s">
        <v>10</v>
      </c>
      <c r="B9" s="22">
        <v>67578527</v>
      </c>
      <c r="C9" s="22">
        <v>0</v>
      </c>
      <c r="D9" s="22">
        <v>0</v>
      </c>
      <c r="E9" s="10"/>
      <c r="F9" s="29">
        <f t="shared" ref="F9:F13" si="0">SUM(B9:E9)</f>
        <v>67578527</v>
      </c>
    </row>
    <row r="10" spans="1:6" x14ac:dyDescent="0.15">
      <c r="A10" s="4" t="s">
        <v>168</v>
      </c>
      <c r="B10" s="22">
        <v>0</v>
      </c>
      <c r="C10" s="22">
        <v>6000</v>
      </c>
      <c r="D10" s="22">
        <v>0</v>
      </c>
      <c r="E10" s="10"/>
      <c r="F10" s="29">
        <f t="shared" si="0"/>
        <v>6000</v>
      </c>
    </row>
    <row r="11" spans="1:6" x14ac:dyDescent="0.15">
      <c r="A11" s="4" t="s">
        <v>11</v>
      </c>
      <c r="B11" s="22">
        <v>7800</v>
      </c>
      <c r="C11" s="22">
        <v>0</v>
      </c>
      <c r="D11" s="22">
        <v>0</v>
      </c>
      <c r="E11" s="10"/>
      <c r="F11" s="29">
        <f t="shared" si="0"/>
        <v>7800</v>
      </c>
    </row>
    <row r="12" spans="1:6" x14ac:dyDescent="0.15">
      <c r="A12" s="4" t="s">
        <v>12</v>
      </c>
      <c r="B12" s="22">
        <v>1103843</v>
      </c>
      <c r="C12" s="22">
        <v>0</v>
      </c>
      <c r="D12" s="22">
        <v>0</v>
      </c>
      <c r="E12" s="10"/>
      <c r="F12" s="29">
        <f t="shared" si="0"/>
        <v>1103843</v>
      </c>
    </row>
    <row r="13" spans="1:6" x14ac:dyDescent="0.15">
      <c r="A13" s="4" t="s">
        <v>160</v>
      </c>
      <c r="B13" s="22">
        <v>596559</v>
      </c>
      <c r="C13" s="22"/>
      <c r="D13" s="22"/>
      <c r="E13" s="36">
        <v>-596559</v>
      </c>
      <c r="F13" s="29">
        <f t="shared" si="0"/>
        <v>0</v>
      </c>
    </row>
    <row r="14" spans="1:6" x14ac:dyDescent="0.15">
      <c r="A14" s="4" t="s">
        <v>161</v>
      </c>
      <c r="B14" s="23">
        <v>349902</v>
      </c>
      <c r="C14" s="23"/>
      <c r="D14" s="23"/>
      <c r="E14" s="36">
        <v>-349902</v>
      </c>
      <c r="F14" s="29">
        <f>SUM(B14:E14)</f>
        <v>0</v>
      </c>
    </row>
    <row r="15" spans="1:6" x14ac:dyDescent="0.15">
      <c r="A15" s="4" t="s">
        <v>13</v>
      </c>
      <c r="B15" s="24">
        <f>SUM(B8:B14)</f>
        <v>131069184</v>
      </c>
      <c r="C15" s="24">
        <f t="shared" ref="C15" si="1">SUM(C8:C14)</f>
        <v>1467615</v>
      </c>
      <c r="D15" s="24">
        <f>SUM(D8:D14)</f>
        <v>3613930</v>
      </c>
      <c r="E15" s="14">
        <f>SUM(E8:E14)</f>
        <v>-946461</v>
      </c>
      <c r="F15" s="31">
        <f>SUM(F8:F14)</f>
        <v>135204268</v>
      </c>
    </row>
    <row r="16" spans="1:6" x14ac:dyDescent="0.15">
      <c r="A16" s="4" t="s">
        <v>14</v>
      </c>
      <c r="B16" s="20"/>
      <c r="C16" s="20"/>
      <c r="D16" s="20"/>
      <c r="E16" s="8"/>
      <c r="F16" s="27"/>
    </row>
    <row r="17" spans="1:6" x14ac:dyDescent="0.15">
      <c r="A17" s="4" t="s">
        <v>15</v>
      </c>
      <c r="B17" s="21"/>
      <c r="C17" s="21"/>
      <c r="D17" s="21"/>
      <c r="E17" s="10"/>
      <c r="F17" s="28"/>
    </row>
    <row r="18" spans="1:6" x14ac:dyDescent="0.15">
      <c r="A18" s="4" t="s">
        <v>16</v>
      </c>
      <c r="B18" s="22">
        <v>1511380</v>
      </c>
      <c r="C18" s="22">
        <v>11600</v>
      </c>
      <c r="D18" s="22">
        <v>16500</v>
      </c>
      <c r="E18" s="10"/>
      <c r="F18" s="29">
        <f>SUM(B18:E18)</f>
        <v>1539480</v>
      </c>
    </row>
    <row r="19" spans="1:6" x14ac:dyDescent="0.15">
      <c r="A19" s="4" t="s">
        <v>17</v>
      </c>
      <c r="B19" s="22">
        <v>0</v>
      </c>
      <c r="C19" s="22">
        <v>0</v>
      </c>
      <c r="D19" s="22">
        <v>40000000</v>
      </c>
      <c r="E19" s="10"/>
      <c r="F19" s="29">
        <f t="shared" ref="F19:F21" si="2">SUM(B19:E19)</f>
        <v>40000000</v>
      </c>
    </row>
    <row r="20" spans="1:6" x14ac:dyDescent="0.15">
      <c r="A20" s="4" t="s">
        <v>18</v>
      </c>
      <c r="B20" s="22">
        <v>31020254</v>
      </c>
      <c r="C20" s="22">
        <v>4159028</v>
      </c>
      <c r="D20" s="22">
        <v>0</v>
      </c>
      <c r="E20" s="10"/>
      <c r="F20" s="29">
        <f t="shared" si="2"/>
        <v>35179282</v>
      </c>
    </row>
    <row r="21" spans="1:6" x14ac:dyDescent="0.15">
      <c r="A21" s="4" t="s">
        <v>19</v>
      </c>
      <c r="B21" s="23">
        <v>12450000</v>
      </c>
      <c r="C21" s="23">
        <v>0</v>
      </c>
      <c r="D21" s="23">
        <v>0</v>
      </c>
      <c r="E21" s="10"/>
      <c r="F21" s="29">
        <f t="shared" si="2"/>
        <v>12450000</v>
      </c>
    </row>
    <row r="22" spans="1:6" x14ac:dyDescent="0.15">
      <c r="A22" s="4" t="s">
        <v>20</v>
      </c>
      <c r="B22" s="24">
        <f>SUM(B18:B21)</f>
        <v>44981634</v>
      </c>
      <c r="C22" s="24">
        <f t="shared" ref="C22:E22" si="3">SUM(C18:C21)</f>
        <v>4170628</v>
      </c>
      <c r="D22" s="24">
        <f t="shared" si="3"/>
        <v>40016500</v>
      </c>
      <c r="E22" s="14">
        <f t="shared" si="3"/>
        <v>0</v>
      </c>
      <c r="F22" s="31">
        <f>SUM(F18:F21)</f>
        <v>89168762</v>
      </c>
    </row>
    <row r="23" spans="1:6" x14ac:dyDescent="0.15">
      <c r="A23" s="4" t="s">
        <v>21</v>
      </c>
      <c r="B23" s="20"/>
      <c r="C23" s="20"/>
      <c r="D23" s="20"/>
      <c r="E23" s="8"/>
      <c r="F23" s="27"/>
    </row>
    <row r="24" spans="1:6" x14ac:dyDescent="0.15">
      <c r="A24" s="4" t="s">
        <v>22</v>
      </c>
      <c r="B24" s="22">
        <v>201646213</v>
      </c>
      <c r="C24" s="22">
        <v>0</v>
      </c>
      <c r="D24" s="22">
        <v>1013298</v>
      </c>
      <c r="E24" s="10"/>
      <c r="F24" s="29">
        <f>SUM(B24:E24)</f>
        <v>202659511</v>
      </c>
    </row>
    <row r="25" spans="1:6" x14ac:dyDescent="0.15">
      <c r="A25" s="4" t="s">
        <v>23</v>
      </c>
      <c r="B25" s="22">
        <v>0</v>
      </c>
      <c r="C25" s="22">
        <v>171357328</v>
      </c>
      <c r="D25" s="22">
        <v>0</v>
      </c>
      <c r="E25" s="10"/>
      <c r="F25" s="29">
        <f t="shared" ref="F25:F29" si="4">SUM(B25:E25)</f>
        <v>171357328</v>
      </c>
    </row>
    <row r="26" spans="1:6" x14ac:dyDescent="0.15">
      <c r="A26" s="4" t="s">
        <v>24</v>
      </c>
      <c r="B26" s="22">
        <v>308813515</v>
      </c>
      <c r="C26" s="22">
        <v>0</v>
      </c>
      <c r="D26" s="22">
        <v>1551827</v>
      </c>
      <c r="E26" s="10"/>
      <c r="F26" s="29">
        <f t="shared" si="4"/>
        <v>310365342</v>
      </c>
    </row>
    <row r="27" spans="1:6" x14ac:dyDescent="0.15">
      <c r="A27" s="4" t="s">
        <v>25</v>
      </c>
      <c r="B27" s="22">
        <v>5521086</v>
      </c>
      <c r="C27" s="22">
        <v>976572</v>
      </c>
      <c r="D27" s="22">
        <v>27745</v>
      </c>
      <c r="E27" s="10"/>
      <c r="F27" s="29">
        <f t="shared" si="4"/>
        <v>6525403</v>
      </c>
    </row>
    <row r="28" spans="1:6" x14ac:dyDescent="0.15">
      <c r="A28" s="4" t="s">
        <v>26</v>
      </c>
      <c r="B28" s="22">
        <v>5444489</v>
      </c>
      <c r="C28" s="22">
        <v>0</v>
      </c>
      <c r="D28" s="22">
        <v>27360</v>
      </c>
      <c r="E28" s="10"/>
      <c r="F28" s="29">
        <f t="shared" si="4"/>
        <v>5471849</v>
      </c>
    </row>
    <row r="29" spans="1:6" x14ac:dyDescent="0.15">
      <c r="A29" s="4" t="s">
        <v>27</v>
      </c>
      <c r="B29" s="22">
        <v>327500</v>
      </c>
      <c r="C29" s="22">
        <v>0</v>
      </c>
      <c r="D29" s="22">
        <v>0</v>
      </c>
      <c r="E29" s="10"/>
      <c r="F29" s="29">
        <f t="shared" si="4"/>
        <v>327500</v>
      </c>
    </row>
    <row r="30" spans="1:6" x14ac:dyDescent="0.15">
      <c r="A30" s="4" t="s">
        <v>28</v>
      </c>
      <c r="B30" s="23">
        <v>1214824</v>
      </c>
      <c r="C30" s="23">
        <v>0</v>
      </c>
      <c r="D30" s="23">
        <v>0</v>
      </c>
      <c r="E30" s="10"/>
      <c r="F30" s="29">
        <f>SUM(B30:E30)</f>
        <v>1214824</v>
      </c>
    </row>
    <row r="31" spans="1:6" x14ac:dyDescent="0.15">
      <c r="A31" s="4" t="s">
        <v>29</v>
      </c>
      <c r="B31" s="24">
        <f>SUM(B24:B30)</f>
        <v>522967627</v>
      </c>
      <c r="C31" s="24">
        <f t="shared" ref="C31:D31" si="5">SUM(C24:C30)</f>
        <v>172333900</v>
      </c>
      <c r="D31" s="24">
        <f t="shared" si="5"/>
        <v>2620230</v>
      </c>
      <c r="E31" s="14">
        <f t="shared" ref="E31" si="6">SUM(E24:E30)</f>
        <v>0</v>
      </c>
      <c r="F31" s="31">
        <f>SUM(B31:E31)</f>
        <v>697921757</v>
      </c>
    </row>
    <row r="32" spans="1:6" x14ac:dyDescent="0.15">
      <c r="A32" s="4" t="s">
        <v>30</v>
      </c>
      <c r="B32" s="24">
        <f>B22+B31</f>
        <v>567949261</v>
      </c>
      <c r="C32" s="24">
        <f t="shared" ref="C32:D32" si="7">C22+C31</f>
        <v>176504528</v>
      </c>
      <c r="D32" s="24">
        <f t="shared" si="7"/>
        <v>42636730</v>
      </c>
      <c r="E32" s="14">
        <f t="shared" ref="E32" si="8">E22+E31</f>
        <v>0</v>
      </c>
      <c r="F32" s="31">
        <f>SUM(B32:E32)</f>
        <v>787090519</v>
      </c>
    </row>
    <row r="33" spans="1:6" x14ac:dyDescent="0.15">
      <c r="A33" s="4" t="s">
        <v>31</v>
      </c>
      <c r="B33" s="24">
        <f>B15+B32</f>
        <v>699018445</v>
      </c>
      <c r="C33" s="24">
        <f t="shared" ref="C33:D33" si="9">C15+C32</f>
        <v>177972143</v>
      </c>
      <c r="D33" s="24">
        <f t="shared" si="9"/>
        <v>46250660</v>
      </c>
      <c r="E33" s="14">
        <f t="shared" ref="E33" si="10">E15+E32</f>
        <v>-946461</v>
      </c>
      <c r="F33" s="31">
        <f>SUM(B33:E33)</f>
        <v>922294787</v>
      </c>
    </row>
    <row r="34" spans="1:6" x14ac:dyDescent="0.15">
      <c r="A34" s="4" t="s">
        <v>32</v>
      </c>
      <c r="B34" s="20"/>
      <c r="C34" s="20"/>
      <c r="D34" s="20"/>
      <c r="E34" s="8"/>
      <c r="F34" s="27"/>
    </row>
    <row r="35" spans="1:6" x14ac:dyDescent="0.15">
      <c r="A35" s="4" t="s">
        <v>33</v>
      </c>
      <c r="B35" s="21"/>
      <c r="C35" s="21"/>
      <c r="D35" s="21"/>
      <c r="E35" s="10"/>
      <c r="F35" s="28"/>
    </row>
    <row r="36" spans="1:6" x14ac:dyDescent="0.15">
      <c r="A36" s="4" t="s">
        <v>34</v>
      </c>
      <c r="B36" s="22">
        <v>15566912</v>
      </c>
      <c r="C36" s="22">
        <v>0</v>
      </c>
      <c r="D36" s="22">
        <v>0</v>
      </c>
      <c r="E36" s="10"/>
      <c r="F36" s="29">
        <f>SUM(B36:E36)</f>
        <v>15566912</v>
      </c>
    </row>
    <row r="37" spans="1:6" x14ac:dyDescent="0.15">
      <c r="A37" s="4" t="s">
        <v>35</v>
      </c>
      <c r="B37" s="22">
        <v>0</v>
      </c>
      <c r="C37" s="22">
        <v>402000</v>
      </c>
      <c r="D37" s="22">
        <v>0</v>
      </c>
      <c r="E37" s="10"/>
      <c r="F37" s="29">
        <f t="shared" ref="F37:F39" si="11">SUM(B37:E37)</f>
        <v>402000</v>
      </c>
    </row>
    <row r="38" spans="1:6" x14ac:dyDescent="0.15">
      <c r="A38" s="4" t="s">
        <v>36</v>
      </c>
      <c r="B38" s="22">
        <v>1141545</v>
      </c>
      <c r="C38" s="22">
        <v>0</v>
      </c>
      <c r="D38" s="22">
        <v>0</v>
      </c>
      <c r="E38" s="10"/>
      <c r="F38" s="29">
        <f>SUM(B38:E38)</f>
        <v>1141545</v>
      </c>
    </row>
    <row r="39" spans="1:6" x14ac:dyDescent="0.15">
      <c r="A39" s="4" t="s">
        <v>162</v>
      </c>
      <c r="B39" s="22">
        <v>0</v>
      </c>
      <c r="C39" s="22">
        <v>596559</v>
      </c>
      <c r="D39" s="22">
        <v>349902</v>
      </c>
      <c r="E39" s="10">
        <v>-946461</v>
      </c>
      <c r="F39" s="29">
        <f t="shared" si="11"/>
        <v>0</v>
      </c>
    </row>
    <row r="40" spans="1:6" x14ac:dyDescent="0.15">
      <c r="A40" s="4" t="s">
        <v>37</v>
      </c>
      <c r="B40" s="22">
        <v>0</v>
      </c>
      <c r="C40" s="22">
        <v>402800</v>
      </c>
      <c r="D40" s="22">
        <v>0</v>
      </c>
      <c r="E40" s="10"/>
      <c r="F40" s="29">
        <f>SUM(B40:E40)</f>
        <v>402800</v>
      </c>
    </row>
    <row r="41" spans="1:6" x14ac:dyDescent="0.15">
      <c r="A41" s="4" t="s">
        <v>38</v>
      </c>
      <c r="B41" s="23">
        <v>3809000</v>
      </c>
      <c r="C41" s="23">
        <v>0</v>
      </c>
      <c r="D41" s="23">
        <v>0</v>
      </c>
      <c r="E41" s="10"/>
      <c r="F41" s="29">
        <f>SUM(B41:E41)</f>
        <v>3809000</v>
      </c>
    </row>
    <row r="42" spans="1:6" x14ac:dyDescent="0.15">
      <c r="A42" s="4" t="s">
        <v>39</v>
      </c>
      <c r="B42" s="24">
        <f>SUM(B36:B41)</f>
        <v>20517457</v>
      </c>
      <c r="C42" s="24">
        <f t="shared" ref="C42:E42" si="12">SUM(C36:C41)</f>
        <v>1401359</v>
      </c>
      <c r="D42" s="24">
        <f t="shared" si="12"/>
        <v>349902</v>
      </c>
      <c r="E42" s="14">
        <f t="shared" si="12"/>
        <v>-946461</v>
      </c>
      <c r="F42" s="31">
        <f>SUM(B42:E42)</f>
        <v>21322257</v>
      </c>
    </row>
    <row r="43" spans="1:6" x14ac:dyDescent="0.15">
      <c r="A43" s="4" t="s">
        <v>40</v>
      </c>
      <c r="B43" s="20"/>
      <c r="C43" s="20"/>
      <c r="D43" s="20"/>
      <c r="E43" s="8"/>
      <c r="F43" s="27"/>
    </row>
    <row r="44" spans="1:6" x14ac:dyDescent="0.15">
      <c r="A44" s="4" t="s">
        <v>41</v>
      </c>
      <c r="B44" s="23">
        <v>1511380</v>
      </c>
      <c r="C44" s="23">
        <v>11600</v>
      </c>
      <c r="D44" s="23">
        <v>16500</v>
      </c>
      <c r="E44" s="12"/>
      <c r="F44" s="29">
        <f>SUM(B44:E44)</f>
        <v>1539480</v>
      </c>
    </row>
    <row r="45" spans="1:6" x14ac:dyDescent="0.15">
      <c r="A45" s="4" t="s">
        <v>42</v>
      </c>
      <c r="B45" s="24">
        <v>1511380</v>
      </c>
      <c r="C45" s="24">
        <v>11600</v>
      </c>
      <c r="D45" s="24">
        <v>16500</v>
      </c>
      <c r="E45" s="14">
        <v>0</v>
      </c>
      <c r="F45" s="31">
        <f>SUM(B45:E45)</f>
        <v>1539480</v>
      </c>
    </row>
    <row r="46" spans="1:6" x14ac:dyDescent="0.15">
      <c r="A46" s="4" t="s">
        <v>43</v>
      </c>
      <c r="B46" s="24">
        <f>B42+B45</f>
        <v>22028837</v>
      </c>
      <c r="C46" s="24">
        <f t="shared" ref="C46:E46" si="13">C42+C45</f>
        <v>1412959</v>
      </c>
      <c r="D46" s="24">
        <f t="shared" si="13"/>
        <v>366402</v>
      </c>
      <c r="E46" s="14">
        <f t="shared" si="13"/>
        <v>-946461</v>
      </c>
      <c r="F46" s="31">
        <f>SUM(B46:E46)</f>
        <v>22861737</v>
      </c>
    </row>
    <row r="47" spans="1:6" x14ac:dyDescent="0.15">
      <c r="A47" s="4" t="s">
        <v>44</v>
      </c>
      <c r="B47" s="20"/>
      <c r="C47" s="20"/>
      <c r="D47" s="20"/>
      <c r="E47" s="8"/>
      <c r="F47" s="27"/>
    </row>
    <row r="48" spans="1:6" x14ac:dyDescent="0.15">
      <c r="A48" s="4" t="s">
        <v>45</v>
      </c>
      <c r="B48" s="21"/>
      <c r="C48" s="21"/>
      <c r="D48" s="21"/>
      <c r="E48" s="10"/>
      <c r="F48" s="28"/>
    </row>
    <row r="49" spans="1:6" x14ac:dyDescent="0.15">
      <c r="A49" s="4" t="s">
        <v>46</v>
      </c>
      <c r="B49" s="23">
        <v>0</v>
      </c>
      <c r="C49" s="23">
        <v>0</v>
      </c>
      <c r="D49" s="23">
        <v>0</v>
      </c>
      <c r="E49" s="12"/>
      <c r="F49" s="30">
        <v>0</v>
      </c>
    </row>
    <row r="50" spans="1:6" x14ac:dyDescent="0.15">
      <c r="A50" s="4" t="s">
        <v>47</v>
      </c>
      <c r="B50" s="25">
        <v>676989608</v>
      </c>
      <c r="C50" s="25">
        <v>176559184</v>
      </c>
      <c r="D50" s="25">
        <v>45884258</v>
      </c>
      <c r="E50" s="10">
        <v>0</v>
      </c>
      <c r="F50" s="51">
        <f>SUM(B50:E50)</f>
        <v>899433050</v>
      </c>
    </row>
    <row r="51" spans="1:6" x14ac:dyDescent="0.15">
      <c r="A51" s="4" t="s">
        <v>48</v>
      </c>
      <c r="B51" s="50">
        <f>B22-B18</f>
        <v>43470254</v>
      </c>
      <c r="C51" s="50">
        <f>C22-C18</f>
        <v>4159028</v>
      </c>
      <c r="D51" s="50">
        <f>D22-D18</f>
        <v>40000000</v>
      </c>
      <c r="E51" s="12"/>
      <c r="F51" s="52">
        <f>F22-F18</f>
        <v>87629282</v>
      </c>
    </row>
    <row r="52" spans="1:6" x14ac:dyDescent="0.15">
      <c r="A52" s="4" t="s">
        <v>49</v>
      </c>
      <c r="B52" s="24">
        <f>B50</f>
        <v>676989608</v>
      </c>
      <c r="C52" s="24">
        <f t="shared" ref="C52:D52" si="14">C50</f>
        <v>176559184</v>
      </c>
      <c r="D52" s="24">
        <f t="shared" si="14"/>
        <v>45884258</v>
      </c>
      <c r="E52" s="14">
        <v>0</v>
      </c>
      <c r="F52" s="31">
        <f>SUM(B52:E52)</f>
        <v>899433050</v>
      </c>
    </row>
    <row r="53" spans="1:6" x14ac:dyDescent="0.15">
      <c r="A53" s="3" t="s">
        <v>50</v>
      </c>
      <c r="B53" s="24">
        <f>B46+B52</f>
        <v>699018445</v>
      </c>
      <c r="C53" s="24">
        <f t="shared" ref="C53:D53" si="15">C46+C52</f>
        <v>177972143</v>
      </c>
      <c r="D53" s="24">
        <f t="shared" si="15"/>
        <v>46250660</v>
      </c>
      <c r="E53" s="14">
        <f>E46+E52</f>
        <v>-946461</v>
      </c>
      <c r="F53" s="31">
        <f>SUM(B53:E53)</f>
        <v>922294787</v>
      </c>
    </row>
  </sheetData>
  <mergeCells count="2">
    <mergeCell ref="A2:F2"/>
    <mergeCell ref="A3:F3"/>
  </mergeCells>
  <phoneticPr fontId="1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A66" sqref="A66"/>
    </sheetView>
  </sheetViews>
  <sheetFormatPr defaultRowHeight="11.25" x14ac:dyDescent="0.15"/>
  <cols>
    <col min="1" max="1" width="34.375" style="1" bestFit="1" customWidth="1"/>
    <col min="2" max="2" width="11" style="5" customWidth="1"/>
    <col min="3" max="3" width="11.25" style="5" bestFit="1" customWidth="1"/>
    <col min="4" max="4" width="10.5" style="5" bestFit="1" customWidth="1"/>
    <col min="5" max="5" width="9.75" style="5" bestFit="1" customWidth="1"/>
    <col min="6" max="6" width="10.625" style="5" customWidth="1"/>
    <col min="7" max="7" width="9" style="1"/>
    <col min="8" max="8" width="9.625" style="1" customWidth="1"/>
    <col min="9" max="16384" width="9" style="1"/>
  </cols>
  <sheetData>
    <row r="1" spans="1:6" ht="14.25" x14ac:dyDescent="0.15">
      <c r="F1" s="53" t="s">
        <v>169</v>
      </c>
    </row>
    <row r="2" spans="1:6" ht="17.25" x14ac:dyDescent="0.15">
      <c r="A2" s="67" t="s">
        <v>51</v>
      </c>
      <c r="B2" s="67"/>
      <c r="C2" s="67"/>
      <c r="D2" s="67"/>
      <c r="E2" s="67"/>
      <c r="F2" s="67"/>
    </row>
    <row r="3" spans="1:6" x14ac:dyDescent="0.15">
      <c r="A3" s="68" t="s">
        <v>52</v>
      </c>
      <c r="B3" s="68"/>
      <c r="C3" s="68"/>
      <c r="D3" s="68"/>
      <c r="E3" s="68"/>
      <c r="F3" s="68"/>
    </row>
    <row r="4" spans="1:6" x14ac:dyDescent="0.15">
      <c r="A4" s="1" t="s">
        <v>147</v>
      </c>
      <c r="B4" s="1"/>
      <c r="C4" s="1"/>
      <c r="D4" s="6"/>
      <c r="E4" s="6"/>
      <c r="F4" s="7" t="s">
        <v>2</v>
      </c>
    </row>
    <row r="5" spans="1:6" x14ac:dyDescent="0.15">
      <c r="A5" s="85" t="s">
        <v>3</v>
      </c>
      <c r="B5" s="83" t="s">
        <v>155</v>
      </c>
      <c r="C5" s="84"/>
      <c r="D5" s="87" t="s">
        <v>4</v>
      </c>
      <c r="E5" s="87" t="s">
        <v>5</v>
      </c>
      <c r="F5" s="87" t="s">
        <v>6</v>
      </c>
    </row>
    <row r="6" spans="1:6" ht="15" customHeight="1" x14ac:dyDescent="0.15">
      <c r="A6" s="86"/>
      <c r="B6" s="45" t="s">
        <v>149</v>
      </c>
      <c r="C6" s="46" t="s">
        <v>150</v>
      </c>
      <c r="D6" s="88"/>
      <c r="E6" s="88"/>
      <c r="F6" s="88"/>
    </row>
    <row r="7" spans="1:6" ht="12" customHeight="1" x14ac:dyDescent="0.15">
      <c r="A7" s="2" t="s">
        <v>53</v>
      </c>
      <c r="B7" s="8"/>
      <c r="C7" s="44"/>
      <c r="D7" s="8"/>
      <c r="E7" s="9"/>
      <c r="F7" s="9"/>
    </row>
    <row r="8" spans="1:6" ht="12" customHeight="1" x14ac:dyDescent="0.15">
      <c r="A8" s="4" t="s">
        <v>54</v>
      </c>
      <c r="B8" s="10"/>
      <c r="C8" s="42"/>
      <c r="D8" s="10"/>
      <c r="E8" s="11"/>
      <c r="F8" s="11"/>
    </row>
    <row r="9" spans="1:6" ht="12" customHeight="1" x14ac:dyDescent="0.15">
      <c r="A9" s="4" t="s">
        <v>55</v>
      </c>
      <c r="B9" s="10"/>
      <c r="C9" s="42"/>
      <c r="D9" s="10"/>
      <c r="E9" s="11"/>
      <c r="F9" s="11"/>
    </row>
    <row r="10" spans="1:6" x14ac:dyDescent="0.15">
      <c r="A10" s="16" t="s">
        <v>56</v>
      </c>
      <c r="B10" s="17">
        <v>6977</v>
      </c>
      <c r="C10" s="41"/>
      <c r="D10" s="17">
        <v>915</v>
      </c>
      <c r="E10" s="18">
        <v>0</v>
      </c>
      <c r="F10" s="18">
        <v>7892</v>
      </c>
    </row>
    <row r="11" spans="1:6" x14ac:dyDescent="0.15">
      <c r="A11" s="4" t="s">
        <v>57</v>
      </c>
      <c r="B11" s="10">
        <v>6977</v>
      </c>
      <c r="C11" s="42"/>
      <c r="D11" s="10">
        <v>915</v>
      </c>
      <c r="E11" s="11">
        <v>0</v>
      </c>
      <c r="F11" s="11">
        <v>7892</v>
      </c>
    </row>
    <row r="12" spans="1:6" x14ac:dyDescent="0.15">
      <c r="A12" s="16" t="s">
        <v>58</v>
      </c>
      <c r="B12" s="17">
        <v>294000</v>
      </c>
      <c r="C12" s="41"/>
      <c r="D12" s="17">
        <v>0</v>
      </c>
      <c r="E12" s="18">
        <v>589000</v>
      </c>
      <c r="F12" s="18">
        <v>883000</v>
      </c>
    </row>
    <row r="13" spans="1:6" x14ac:dyDescent="0.15">
      <c r="A13" s="4" t="s">
        <v>59</v>
      </c>
      <c r="B13" s="10">
        <v>294000</v>
      </c>
      <c r="C13" s="42"/>
      <c r="D13" s="10">
        <v>0</v>
      </c>
      <c r="E13" s="11">
        <v>589000</v>
      </c>
      <c r="F13" s="11">
        <v>883000</v>
      </c>
    </row>
    <row r="14" spans="1:6" x14ac:dyDescent="0.15">
      <c r="A14" s="16" t="s">
        <v>60</v>
      </c>
      <c r="B14" s="17">
        <v>280990398</v>
      </c>
      <c r="C14" s="41"/>
      <c r="D14" s="17">
        <v>4792200</v>
      </c>
      <c r="E14" s="18">
        <v>0</v>
      </c>
      <c r="F14" s="18">
        <v>285782598</v>
      </c>
    </row>
    <row r="15" spans="1:6" x14ac:dyDescent="0.15">
      <c r="A15" s="4" t="s">
        <v>61</v>
      </c>
      <c r="B15" s="10">
        <v>253634991</v>
      </c>
      <c r="C15" s="42"/>
      <c r="D15" s="10">
        <v>0</v>
      </c>
      <c r="E15" s="11">
        <v>0</v>
      </c>
      <c r="F15" s="11">
        <v>253634991</v>
      </c>
    </row>
    <row r="16" spans="1:6" x14ac:dyDescent="0.15">
      <c r="A16" s="4" t="s">
        <v>62</v>
      </c>
      <c r="B16" s="10">
        <v>24249697</v>
      </c>
      <c r="C16" s="42"/>
      <c r="D16" s="10">
        <v>0</v>
      </c>
      <c r="E16" s="11">
        <v>0</v>
      </c>
      <c r="F16" s="11">
        <v>24249697</v>
      </c>
    </row>
    <row r="17" spans="1:6" x14ac:dyDescent="0.15">
      <c r="A17" s="4" t="s">
        <v>63</v>
      </c>
      <c r="B17" s="10">
        <v>2580900</v>
      </c>
      <c r="C17" s="42"/>
      <c r="D17" s="10">
        <v>0</v>
      </c>
      <c r="E17" s="11">
        <v>0</v>
      </c>
      <c r="F17" s="11">
        <v>2580900</v>
      </c>
    </row>
    <row r="18" spans="1:6" x14ac:dyDescent="0.15">
      <c r="A18" s="4" t="s">
        <v>64</v>
      </c>
      <c r="B18" s="10">
        <v>147000</v>
      </c>
      <c r="C18" s="42"/>
      <c r="D18" s="10">
        <v>0</v>
      </c>
      <c r="E18" s="11">
        <v>0</v>
      </c>
      <c r="F18" s="11">
        <v>147000</v>
      </c>
    </row>
    <row r="19" spans="1:6" x14ac:dyDescent="0.15">
      <c r="A19" s="4" t="s">
        <v>65</v>
      </c>
      <c r="B19" s="10">
        <v>0</v>
      </c>
      <c r="C19" s="42"/>
      <c r="D19" s="10">
        <v>4792200</v>
      </c>
      <c r="E19" s="11">
        <v>0</v>
      </c>
      <c r="F19" s="11">
        <v>4792200</v>
      </c>
    </row>
    <row r="20" spans="1:6" x14ac:dyDescent="0.15">
      <c r="A20" s="4" t="s">
        <v>66</v>
      </c>
      <c r="B20" s="10">
        <v>45500</v>
      </c>
      <c r="C20" s="42"/>
      <c r="D20" s="10">
        <v>0</v>
      </c>
      <c r="E20" s="11">
        <v>0</v>
      </c>
      <c r="F20" s="11">
        <v>45500</v>
      </c>
    </row>
    <row r="21" spans="1:6" x14ac:dyDescent="0.15">
      <c r="A21" s="4" t="s">
        <v>67</v>
      </c>
      <c r="B21" s="10">
        <v>332310</v>
      </c>
      <c r="C21" s="42"/>
      <c r="D21" s="10">
        <v>0</v>
      </c>
      <c r="E21" s="11">
        <v>0</v>
      </c>
      <c r="F21" s="11">
        <v>332310</v>
      </c>
    </row>
    <row r="22" spans="1:6" x14ac:dyDescent="0.15">
      <c r="A22" s="16" t="s">
        <v>68</v>
      </c>
      <c r="B22" s="17">
        <v>0</v>
      </c>
      <c r="C22" s="41"/>
      <c r="D22" s="17">
        <v>0</v>
      </c>
      <c r="E22" s="18">
        <v>49000</v>
      </c>
      <c r="F22" s="18">
        <v>49000</v>
      </c>
    </row>
    <row r="23" spans="1:6" x14ac:dyDescent="0.15">
      <c r="A23" s="4" t="s">
        <v>69</v>
      </c>
      <c r="B23" s="10">
        <v>0</v>
      </c>
      <c r="C23" s="42"/>
      <c r="D23" s="10">
        <v>0</v>
      </c>
      <c r="E23" s="11">
        <v>49000</v>
      </c>
      <c r="F23" s="11">
        <v>49000</v>
      </c>
    </row>
    <row r="24" spans="1:6" x14ac:dyDescent="0.15">
      <c r="A24" s="16" t="s">
        <v>70</v>
      </c>
      <c r="B24" s="17">
        <v>39007</v>
      </c>
      <c r="C24" s="41"/>
      <c r="D24" s="17">
        <v>988</v>
      </c>
      <c r="E24" s="18">
        <v>117280</v>
      </c>
      <c r="F24" s="18">
        <v>157275</v>
      </c>
    </row>
    <row r="25" spans="1:6" x14ac:dyDescent="0.15">
      <c r="A25" s="4" t="s">
        <v>71</v>
      </c>
      <c r="B25" s="10">
        <v>39007</v>
      </c>
      <c r="C25" s="42"/>
      <c r="D25" s="10">
        <v>988</v>
      </c>
      <c r="E25" s="11">
        <v>100650</v>
      </c>
      <c r="F25" s="11">
        <v>140645</v>
      </c>
    </row>
    <row r="26" spans="1:6" x14ac:dyDescent="0.15">
      <c r="A26" s="4" t="s">
        <v>72</v>
      </c>
      <c r="B26" s="12">
        <v>0</v>
      </c>
      <c r="C26" s="43"/>
      <c r="D26" s="10">
        <v>0</v>
      </c>
      <c r="E26" s="11">
        <v>16630</v>
      </c>
      <c r="F26" s="11">
        <v>16630</v>
      </c>
    </row>
    <row r="27" spans="1:6" ht="12.75" customHeight="1" x14ac:dyDescent="0.15">
      <c r="A27" s="4" t="s">
        <v>73</v>
      </c>
      <c r="B27" s="69">
        <f>B10+B12+B14+B22+B24</f>
        <v>281330382</v>
      </c>
      <c r="C27" s="70"/>
      <c r="D27" s="14">
        <f t="shared" ref="D27:E27" si="0">D10+D12+D14+D22+D24</f>
        <v>4794103</v>
      </c>
      <c r="E27" s="15">
        <f t="shared" si="0"/>
        <v>755280</v>
      </c>
      <c r="F27" s="15">
        <f>F10+F12+F14+F22+F24</f>
        <v>286879765</v>
      </c>
    </row>
    <row r="28" spans="1:6" ht="12.75" customHeight="1" x14ac:dyDescent="0.15">
      <c r="A28" s="4" t="s">
        <v>74</v>
      </c>
      <c r="B28" s="8"/>
      <c r="C28" s="37"/>
      <c r="D28" s="8"/>
      <c r="E28" s="9"/>
      <c r="F28" s="9"/>
    </row>
    <row r="29" spans="1:6" x14ac:dyDescent="0.15">
      <c r="A29" s="16" t="s">
        <v>99</v>
      </c>
      <c r="B29" s="17">
        <f>SUM(B30:B56)</f>
        <v>245330549</v>
      </c>
      <c r="C29" s="39">
        <f>SUM(C30:C56)</f>
        <v>28064694</v>
      </c>
      <c r="D29" s="17">
        <f>SUM(D30:D56)</f>
        <v>1957458</v>
      </c>
      <c r="E29" s="18">
        <f>SUM(E30:E56)</f>
        <v>0</v>
      </c>
      <c r="F29" s="18">
        <f>SUM(B29:E29)</f>
        <v>275352701</v>
      </c>
    </row>
    <row r="30" spans="1:6" x14ac:dyDescent="0.15">
      <c r="A30" s="4" t="s">
        <v>75</v>
      </c>
      <c r="B30" s="10">
        <v>15456979</v>
      </c>
      <c r="C30" s="38">
        <v>3734605</v>
      </c>
      <c r="D30" s="10">
        <v>152000</v>
      </c>
      <c r="E30" s="11">
        <v>0</v>
      </c>
      <c r="F30" s="11">
        <f>SUM(B30:E30)</f>
        <v>19343584</v>
      </c>
    </row>
    <row r="31" spans="1:6" x14ac:dyDescent="0.15">
      <c r="A31" s="4" t="s">
        <v>76</v>
      </c>
      <c r="B31" s="10">
        <v>22824166</v>
      </c>
      <c r="C31" s="38">
        <v>2479700</v>
      </c>
      <c r="D31" s="10">
        <v>0</v>
      </c>
      <c r="E31" s="11">
        <v>0</v>
      </c>
      <c r="F31" s="11">
        <f t="shared" ref="F31:F73" si="1">SUM(B31:E31)</f>
        <v>25303866</v>
      </c>
    </row>
    <row r="32" spans="1:6" x14ac:dyDescent="0.15">
      <c r="A32" s="4" t="s">
        <v>77</v>
      </c>
      <c r="B32" s="10">
        <v>635620</v>
      </c>
      <c r="C32" s="38">
        <v>0</v>
      </c>
      <c r="D32" s="10">
        <v>11600</v>
      </c>
      <c r="E32" s="11">
        <v>0</v>
      </c>
      <c r="F32" s="11">
        <f t="shared" si="1"/>
        <v>647220</v>
      </c>
    </row>
    <row r="33" spans="1:6" x14ac:dyDescent="0.15">
      <c r="A33" s="4" t="s">
        <v>78</v>
      </c>
      <c r="B33" s="10">
        <v>6359096</v>
      </c>
      <c r="C33" s="38">
        <v>515700</v>
      </c>
      <c r="D33" s="10">
        <v>65000</v>
      </c>
      <c r="E33" s="11">
        <v>0</v>
      </c>
      <c r="F33" s="11">
        <f t="shared" si="1"/>
        <v>6939796</v>
      </c>
    </row>
    <row r="34" spans="1:6" x14ac:dyDescent="0.15">
      <c r="A34" s="4" t="s">
        <v>93</v>
      </c>
      <c r="B34" s="10">
        <v>0</v>
      </c>
      <c r="C34" s="38">
        <v>435065</v>
      </c>
      <c r="D34" s="10">
        <v>0</v>
      </c>
      <c r="E34" s="11">
        <v>0</v>
      </c>
      <c r="F34" s="11">
        <f t="shared" si="1"/>
        <v>435065</v>
      </c>
    </row>
    <row r="35" spans="1:6" x14ac:dyDescent="0.15">
      <c r="A35" s="4" t="s">
        <v>151</v>
      </c>
      <c r="B35" s="10">
        <v>1404340</v>
      </c>
      <c r="C35" s="38">
        <v>3816980</v>
      </c>
      <c r="D35" s="10">
        <v>0</v>
      </c>
      <c r="E35" s="11">
        <v>0</v>
      </c>
      <c r="F35" s="11">
        <f t="shared" si="1"/>
        <v>5221320</v>
      </c>
    </row>
    <row r="36" spans="1:6" x14ac:dyDescent="0.15">
      <c r="A36" s="4" t="s">
        <v>79</v>
      </c>
      <c r="B36" s="10">
        <v>3115378</v>
      </c>
      <c r="C36" s="38">
        <v>149302</v>
      </c>
      <c r="D36" s="10">
        <v>104300</v>
      </c>
      <c r="E36" s="11">
        <v>0</v>
      </c>
      <c r="F36" s="11">
        <f t="shared" si="1"/>
        <v>3368980</v>
      </c>
    </row>
    <row r="37" spans="1:6" x14ac:dyDescent="0.15">
      <c r="A37" s="4" t="s">
        <v>80</v>
      </c>
      <c r="B37" s="10">
        <v>20773742</v>
      </c>
      <c r="C37" s="38">
        <v>0</v>
      </c>
      <c r="D37" s="10">
        <v>239216</v>
      </c>
      <c r="E37" s="11">
        <v>0</v>
      </c>
      <c r="F37" s="11">
        <f t="shared" si="1"/>
        <v>21012958</v>
      </c>
    </row>
    <row r="38" spans="1:6" x14ac:dyDescent="0.15">
      <c r="A38" s="4" t="s">
        <v>81</v>
      </c>
      <c r="B38" s="10">
        <v>956774</v>
      </c>
      <c r="C38" s="38">
        <v>0</v>
      </c>
      <c r="D38" s="10">
        <v>0</v>
      </c>
      <c r="E38" s="11">
        <v>0</v>
      </c>
      <c r="F38" s="11">
        <f t="shared" si="1"/>
        <v>956774</v>
      </c>
    </row>
    <row r="39" spans="1:6" x14ac:dyDescent="0.15">
      <c r="A39" s="4" t="s">
        <v>82</v>
      </c>
      <c r="B39" s="10">
        <v>539012</v>
      </c>
      <c r="C39" s="38">
        <v>191848</v>
      </c>
      <c r="D39" s="10">
        <v>1155</v>
      </c>
      <c r="E39" s="11">
        <v>0</v>
      </c>
      <c r="F39" s="11">
        <f t="shared" si="1"/>
        <v>732015</v>
      </c>
    </row>
    <row r="40" spans="1:6" x14ac:dyDescent="0.15">
      <c r="A40" s="4" t="s">
        <v>83</v>
      </c>
      <c r="B40" s="10">
        <v>581850</v>
      </c>
      <c r="C40" s="38">
        <v>0</v>
      </c>
      <c r="D40" s="10">
        <v>0</v>
      </c>
      <c r="E40" s="11">
        <v>0</v>
      </c>
      <c r="F40" s="11">
        <f t="shared" si="1"/>
        <v>581850</v>
      </c>
    </row>
    <row r="41" spans="1:6" x14ac:dyDescent="0.15">
      <c r="A41" s="4" t="s">
        <v>84</v>
      </c>
      <c r="B41" s="10">
        <v>2412640</v>
      </c>
      <c r="C41" s="38">
        <v>10088556</v>
      </c>
      <c r="D41" s="10">
        <v>0</v>
      </c>
      <c r="E41" s="11">
        <v>0</v>
      </c>
      <c r="F41" s="11">
        <f t="shared" si="1"/>
        <v>12501196</v>
      </c>
    </row>
    <row r="42" spans="1:6" x14ac:dyDescent="0.15">
      <c r="A42" s="4" t="s">
        <v>85</v>
      </c>
      <c r="B42" s="10">
        <v>56027</v>
      </c>
      <c r="C42" s="38">
        <v>0</v>
      </c>
      <c r="D42" s="10">
        <v>0</v>
      </c>
      <c r="E42" s="11">
        <v>0</v>
      </c>
      <c r="F42" s="11">
        <f t="shared" si="1"/>
        <v>56027</v>
      </c>
    </row>
    <row r="43" spans="1:6" x14ac:dyDescent="0.15">
      <c r="A43" s="4" t="s">
        <v>86</v>
      </c>
      <c r="B43" s="10">
        <v>2136576</v>
      </c>
      <c r="C43" s="38">
        <v>155600</v>
      </c>
      <c r="D43" s="10">
        <v>46104</v>
      </c>
      <c r="E43" s="11">
        <v>0</v>
      </c>
      <c r="F43" s="11">
        <f t="shared" si="1"/>
        <v>2338280</v>
      </c>
    </row>
    <row r="44" spans="1:6" x14ac:dyDescent="0.15">
      <c r="A44" s="4" t="s">
        <v>152</v>
      </c>
      <c r="B44" s="10">
        <v>0</v>
      </c>
      <c r="C44" s="38">
        <v>52500</v>
      </c>
      <c r="D44" s="10">
        <v>0</v>
      </c>
      <c r="E44" s="11">
        <v>0</v>
      </c>
      <c r="F44" s="11">
        <f t="shared" si="1"/>
        <v>52500</v>
      </c>
    </row>
    <row r="45" spans="1:6" x14ac:dyDescent="0.15">
      <c r="A45" s="4" t="s">
        <v>87</v>
      </c>
      <c r="B45" s="10">
        <v>1641000</v>
      </c>
      <c r="C45" s="38">
        <v>173470</v>
      </c>
      <c r="D45" s="10">
        <v>0</v>
      </c>
      <c r="E45" s="11">
        <v>0</v>
      </c>
      <c r="F45" s="11">
        <f t="shared" si="1"/>
        <v>1814470</v>
      </c>
    </row>
    <row r="46" spans="1:6" x14ac:dyDescent="0.15">
      <c r="A46" s="4" t="s">
        <v>153</v>
      </c>
      <c r="B46" s="10">
        <v>129415707</v>
      </c>
      <c r="C46" s="38">
        <v>1747000</v>
      </c>
      <c r="D46" s="10">
        <v>0</v>
      </c>
      <c r="E46" s="11">
        <v>0</v>
      </c>
      <c r="F46" s="11">
        <f t="shared" si="1"/>
        <v>131162707</v>
      </c>
    </row>
    <row r="47" spans="1:6" x14ac:dyDescent="0.15">
      <c r="A47" s="4" t="s">
        <v>89</v>
      </c>
      <c r="B47" s="10">
        <v>4461395</v>
      </c>
      <c r="C47" s="38">
        <v>0</v>
      </c>
      <c r="D47" s="10">
        <v>0</v>
      </c>
      <c r="E47" s="11">
        <v>0</v>
      </c>
      <c r="F47" s="11">
        <f t="shared" si="1"/>
        <v>4461395</v>
      </c>
    </row>
    <row r="48" spans="1:6" x14ac:dyDescent="0.15">
      <c r="A48" s="4" t="s">
        <v>90</v>
      </c>
      <c r="B48" s="10">
        <v>3260020</v>
      </c>
      <c r="C48" s="38">
        <v>0</v>
      </c>
      <c r="D48" s="10">
        <v>0</v>
      </c>
      <c r="E48" s="11">
        <v>0</v>
      </c>
      <c r="F48" s="11">
        <f t="shared" si="1"/>
        <v>3260020</v>
      </c>
    </row>
    <row r="49" spans="1:6" x14ac:dyDescent="0.15">
      <c r="A49" s="4" t="s">
        <v>154</v>
      </c>
      <c r="B49" s="10">
        <v>0</v>
      </c>
      <c r="C49" s="38">
        <v>196061</v>
      </c>
      <c r="D49" s="10">
        <v>0</v>
      </c>
      <c r="E49" s="11">
        <v>0</v>
      </c>
      <c r="F49" s="11">
        <f>SUM(B49:E49)</f>
        <v>196061</v>
      </c>
    </row>
    <row r="50" spans="1:6" x14ac:dyDescent="0.15">
      <c r="A50" s="4" t="s">
        <v>95</v>
      </c>
      <c r="B50" s="10">
        <v>0</v>
      </c>
      <c r="C50" s="38">
        <v>1500000</v>
      </c>
      <c r="D50" s="10">
        <v>0</v>
      </c>
      <c r="E50" s="11">
        <v>0</v>
      </c>
      <c r="F50" s="11">
        <f>SUM(B50:E50)</f>
        <v>1500000</v>
      </c>
    </row>
    <row r="51" spans="1:6" x14ac:dyDescent="0.15">
      <c r="A51" s="4" t="s">
        <v>94</v>
      </c>
      <c r="B51" s="10">
        <v>0</v>
      </c>
      <c r="C51" s="38">
        <v>823811</v>
      </c>
      <c r="D51" s="10">
        <v>0</v>
      </c>
      <c r="E51" s="11">
        <v>0</v>
      </c>
      <c r="F51" s="11">
        <f t="shared" si="1"/>
        <v>823811</v>
      </c>
    </row>
    <row r="52" spans="1:6" x14ac:dyDescent="0.15">
      <c r="A52" s="4" t="s">
        <v>96</v>
      </c>
      <c r="B52" s="10">
        <v>0</v>
      </c>
      <c r="C52" s="38">
        <v>1469110</v>
      </c>
      <c r="D52" s="10">
        <v>0</v>
      </c>
      <c r="E52" s="11">
        <v>0</v>
      </c>
      <c r="F52" s="11">
        <f t="shared" si="1"/>
        <v>1469110</v>
      </c>
    </row>
    <row r="53" spans="1:6" x14ac:dyDescent="0.15">
      <c r="A53" s="4" t="s">
        <v>88</v>
      </c>
      <c r="B53" s="10">
        <v>12129401</v>
      </c>
      <c r="C53" s="38">
        <v>0</v>
      </c>
      <c r="D53" s="10">
        <v>1197583</v>
      </c>
      <c r="E53" s="11">
        <v>0</v>
      </c>
      <c r="F53" s="11">
        <f>SUM(B53:E53)</f>
        <v>13326984</v>
      </c>
    </row>
    <row r="54" spans="1:6" x14ac:dyDescent="0.15">
      <c r="A54" s="4" t="s">
        <v>165</v>
      </c>
      <c r="B54" s="10">
        <v>0</v>
      </c>
      <c r="C54" s="38">
        <v>342940</v>
      </c>
      <c r="D54" s="10">
        <v>0</v>
      </c>
      <c r="E54" s="11">
        <v>0</v>
      </c>
      <c r="F54" s="11">
        <f>SUM(B54:E54)</f>
        <v>342940</v>
      </c>
    </row>
    <row r="55" spans="1:6" x14ac:dyDescent="0.15">
      <c r="A55" s="4" t="s">
        <v>91</v>
      </c>
      <c r="B55" s="10">
        <v>17157129</v>
      </c>
      <c r="C55" s="38">
        <v>0</v>
      </c>
      <c r="D55" s="10">
        <v>135500</v>
      </c>
      <c r="E55" s="11">
        <v>0</v>
      </c>
      <c r="F55" s="11">
        <f>SUM(B55:E55)</f>
        <v>17292629</v>
      </c>
    </row>
    <row r="56" spans="1:6" x14ac:dyDescent="0.15">
      <c r="A56" s="4" t="s">
        <v>92</v>
      </c>
      <c r="B56" s="10">
        <v>13697</v>
      </c>
      <c r="C56" s="38">
        <v>192446</v>
      </c>
      <c r="D56" s="10">
        <v>5000</v>
      </c>
      <c r="E56" s="11">
        <v>0</v>
      </c>
      <c r="F56" s="11">
        <f t="shared" si="1"/>
        <v>211143</v>
      </c>
    </row>
    <row r="57" spans="1:6" x14ac:dyDescent="0.15">
      <c r="A57" s="16" t="s">
        <v>97</v>
      </c>
      <c r="B57" s="17">
        <f>SUM(B58:B73)</f>
        <v>0</v>
      </c>
      <c r="C57" s="39">
        <f t="shared" ref="C57:D57" si="2">SUM(C58:C73)</f>
        <v>0</v>
      </c>
      <c r="D57" s="17">
        <f t="shared" si="2"/>
        <v>0</v>
      </c>
      <c r="E57" s="18">
        <f>SUM(E58:E73)</f>
        <v>2012813</v>
      </c>
      <c r="F57" s="18">
        <f>SUM(B57:E57)</f>
        <v>2012813</v>
      </c>
    </row>
    <row r="58" spans="1:6" x14ac:dyDescent="0.15">
      <c r="A58" s="4" t="s">
        <v>98</v>
      </c>
      <c r="B58" s="10">
        <v>0</v>
      </c>
      <c r="C58" s="38">
        <v>0</v>
      </c>
      <c r="D58" s="10">
        <v>0</v>
      </c>
      <c r="E58" s="11">
        <v>600000</v>
      </c>
      <c r="F58" s="11">
        <f t="shared" si="1"/>
        <v>600000</v>
      </c>
    </row>
    <row r="59" spans="1:6" x14ac:dyDescent="0.15">
      <c r="A59" s="4" t="s">
        <v>75</v>
      </c>
      <c r="B59" s="10">
        <v>0</v>
      </c>
      <c r="C59" s="38">
        <v>0</v>
      </c>
      <c r="D59" s="10">
        <v>0</v>
      </c>
      <c r="E59" s="11">
        <v>82000</v>
      </c>
      <c r="F59" s="11">
        <f t="shared" si="1"/>
        <v>82000</v>
      </c>
    </row>
    <row r="60" spans="1:6" x14ac:dyDescent="0.15">
      <c r="A60" s="4" t="s">
        <v>77</v>
      </c>
      <c r="B60" s="10">
        <v>0</v>
      </c>
      <c r="C60" s="38">
        <v>0</v>
      </c>
      <c r="D60" s="10">
        <v>0</v>
      </c>
      <c r="E60" s="11">
        <v>16500</v>
      </c>
      <c r="F60" s="11">
        <f t="shared" si="1"/>
        <v>16500</v>
      </c>
    </row>
    <row r="61" spans="1:6" x14ac:dyDescent="0.15">
      <c r="A61" s="4" t="s">
        <v>78</v>
      </c>
      <c r="B61" s="10">
        <v>0</v>
      </c>
      <c r="C61" s="38">
        <v>0</v>
      </c>
      <c r="D61" s="10">
        <v>0</v>
      </c>
      <c r="E61" s="11">
        <v>35000</v>
      </c>
      <c r="F61" s="11">
        <f t="shared" si="1"/>
        <v>35000</v>
      </c>
    </row>
    <row r="62" spans="1:6" x14ac:dyDescent="0.15">
      <c r="A62" s="4" t="s">
        <v>93</v>
      </c>
      <c r="B62" s="10">
        <v>0</v>
      </c>
      <c r="C62" s="38">
        <v>0</v>
      </c>
      <c r="D62" s="10">
        <v>0</v>
      </c>
      <c r="E62" s="11">
        <v>129204</v>
      </c>
      <c r="F62" s="11">
        <f t="shared" si="1"/>
        <v>129204</v>
      </c>
    </row>
    <row r="63" spans="1:6" x14ac:dyDescent="0.15">
      <c r="A63" s="4" t="s">
        <v>158</v>
      </c>
      <c r="B63" s="10">
        <v>0</v>
      </c>
      <c r="C63" s="38">
        <v>0</v>
      </c>
      <c r="D63" s="10">
        <v>0</v>
      </c>
      <c r="E63" s="11">
        <v>507000</v>
      </c>
      <c r="F63" s="11">
        <f t="shared" si="1"/>
        <v>507000</v>
      </c>
    </row>
    <row r="64" spans="1:6" x14ac:dyDescent="0.15">
      <c r="A64" s="4" t="s">
        <v>79</v>
      </c>
      <c r="B64" s="10">
        <v>0</v>
      </c>
      <c r="C64" s="38">
        <v>0</v>
      </c>
      <c r="D64" s="10">
        <v>0</v>
      </c>
      <c r="E64" s="11">
        <v>96544</v>
      </c>
      <c r="F64" s="11">
        <f t="shared" si="1"/>
        <v>96544</v>
      </c>
    </row>
    <row r="65" spans="1:6" x14ac:dyDescent="0.15">
      <c r="A65" s="4" t="s">
        <v>80</v>
      </c>
      <c r="B65" s="10">
        <v>0</v>
      </c>
      <c r="C65" s="38">
        <v>0</v>
      </c>
      <c r="D65" s="10">
        <v>0</v>
      </c>
      <c r="E65" s="11">
        <v>101804</v>
      </c>
      <c r="F65" s="11">
        <f t="shared" si="1"/>
        <v>101804</v>
      </c>
    </row>
    <row r="66" spans="1:6" x14ac:dyDescent="0.15">
      <c r="A66" s="4" t="s">
        <v>81</v>
      </c>
      <c r="B66" s="10">
        <v>0</v>
      </c>
      <c r="C66" s="38">
        <v>0</v>
      </c>
      <c r="D66" s="10">
        <v>0</v>
      </c>
      <c r="E66" s="11">
        <v>2000</v>
      </c>
      <c r="F66" s="11">
        <f t="shared" si="1"/>
        <v>2000</v>
      </c>
    </row>
    <row r="67" spans="1:6" x14ac:dyDescent="0.15">
      <c r="A67" s="4" t="s">
        <v>82</v>
      </c>
      <c r="B67" s="10">
        <v>0</v>
      </c>
      <c r="C67" s="38">
        <v>0</v>
      </c>
      <c r="D67" s="10">
        <v>0</v>
      </c>
      <c r="E67" s="11">
        <v>2760</v>
      </c>
      <c r="F67" s="11">
        <f t="shared" si="1"/>
        <v>2760</v>
      </c>
    </row>
    <row r="68" spans="1:6" x14ac:dyDescent="0.15">
      <c r="A68" s="4" t="s">
        <v>83</v>
      </c>
      <c r="B68" s="10">
        <v>0</v>
      </c>
      <c r="C68" s="38">
        <v>0</v>
      </c>
      <c r="D68" s="10">
        <v>0</v>
      </c>
      <c r="E68" s="11">
        <v>3000</v>
      </c>
      <c r="F68" s="11">
        <f t="shared" si="1"/>
        <v>3000</v>
      </c>
    </row>
    <row r="69" spans="1:6" x14ac:dyDescent="0.15">
      <c r="A69" s="3" t="s">
        <v>84</v>
      </c>
      <c r="B69" s="12">
        <v>0</v>
      </c>
      <c r="C69" s="40">
        <v>0</v>
      </c>
      <c r="D69" s="12">
        <v>0</v>
      </c>
      <c r="E69" s="13">
        <v>137500</v>
      </c>
      <c r="F69" s="13">
        <f t="shared" si="1"/>
        <v>137500</v>
      </c>
    </row>
    <row r="70" spans="1:6" x14ac:dyDescent="0.15">
      <c r="A70" s="2" t="s">
        <v>86</v>
      </c>
      <c r="B70" s="8">
        <v>0</v>
      </c>
      <c r="C70" s="37">
        <v>0</v>
      </c>
      <c r="D70" s="8">
        <v>0</v>
      </c>
      <c r="E70" s="9">
        <v>11000</v>
      </c>
      <c r="F70" s="9">
        <f t="shared" si="1"/>
        <v>11000</v>
      </c>
    </row>
    <row r="71" spans="1:6" x14ac:dyDescent="0.15">
      <c r="A71" s="4" t="s">
        <v>157</v>
      </c>
      <c r="B71" s="10">
        <v>0</v>
      </c>
      <c r="C71" s="38">
        <v>0</v>
      </c>
      <c r="D71" s="10">
        <v>0</v>
      </c>
      <c r="E71" s="11">
        <v>250000</v>
      </c>
      <c r="F71" s="11">
        <f t="shared" si="1"/>
        <v>250000</v>
      </c>
    </row>
    <row r="72" spans="1:6" x14ac:dyDescent="0.15">
      <c r="A72" s="4" t="s">
        <v>88</v>
      </c>
      <c r="B72" s="10">
        <v>0</v>
      </c>
      <c r="C72" s="38">
        <v>0</v>
      </c>
      <c r="D72" s="10">
        <v>0</v>
      </c>
      <c r="E72" s="11">
        <v>26316</v>
      </c>
      <c r="F72" s="11">
        <f t="shared" si="1"/>
        <v>26316</v>
      </c>
    </row>
    <row r="73" spans="1:6" x14ac:dyDescent="0.15">
      <c r="A73" s="4" t="s">
        <v>92</v>
      </c>
      <c r="B73" s="10">
        <v>0</v>
      </c>
      <c r="C73" s="38">
        <v>0</v>
      </c>
      <c r="D73" s="10">
        <v>0</v>
      </c>
      <c r="E73" s="11">
        <v>12185</v>
      </c>
      <c r="F73" s="11">
        <f t="shared" si="1"/>
        <v>12185</v>
      </c>
    </row>
    <row r="74" spans="1:6" x14ac:dyDescent="0.15">
      <c r="A74" s="4" t="s">
        <v>100</v>
      </c>
      <c r="B74" s="69">
        <f>B29+C29</f>
        <v>273395243</v>
      </c>
      <c r="C74" s="70"/>
      <c r="D74" s="14">
        <f>D29+D57</f>
        <v>1957458</v>
      </c>
      <c r="E74" s="15">
        <f>E29+E57</f>
        <v>2012813</v>
      </c>
      <c r="F74" s="15">
        <f>SUM(B74:E74)</f>
        <v>277365514</v>
      </c>
    </row>
    <row r="75" spans="1:6" x14ac:dyDescent="0.15">
      <c r="A75" s="4" t="s">
        <v>101</v>
      </c>
      <c r="B75" s="69">
        <f>B27-(B74+C74)</f>
        <v>7935139</v>
      </c>
      <c r="C75" s="70"/>
      <c r="D75" s="14">
        <f>D27-D74</f>
        <v>2836645</v>
      </c>
      <c r="E75" s="15">
        <f>E27-E74</f>
        <v>-1257533</v>
      </c>
      <c r="F75" s="15">
        <f>SUM(B75:E75)</f>
        <v>9514251</v>
      </c>
    </row>
    <row r="76" spans="1:6" x14ac:dyDescent="0.15">
      <c r="A76" s="4" t="s">
        <v>102</v>
      </c>
      <c r="B76" s="75" t="s">
        <v>156</v>
      </c>
      <c r="C76" s="76"/>
      <c r="D76" s="14">
        <v>0</v>
      </c>
      <c r="E76" s="15">
        <v>0</v>
      </c>
      <c r="F76" s="15">
        <f t="shared" ref="F76:F77" si="3">SUM(B76:E76)</f>
        <v>0</v>
      </c>
    </row>
    <row r="77" spans="1:6" x14ac:dyDescent="0.15">
      <c r="A77" s="4" t="s">
        <v>103</v>
      </c>
      <c r="B77" s="69">
        <f>B75</f>
        <v>7935139</v>
      </c>
      <c r="C77" s="70"/>
      <c r="D77" s="14">
        <f>D75</f>
        <v>2836645</v>
      </c>
      <c r="E77" s="15">
        <f>E75</f>
        <v>-1257533</v>
      </c>
      <c r="F77" s="15">
        <f t="shared" si="3"/>
        <v>9514251</v>
      </c>
    </row>
    <row r="78" spans="1:6" x14ac:dyDescent="0.15">
      <c r="A78" s="4" t="s">
        <v>104</v>
      </c>
      <c r="B78" s="77"/>
      <c r="C78" s="78"/>
      <c r="D78" s="8"/>
      <c r="E78" s="9"/>
      <c r="F78" s="9"/>
    </row>
    <row r="79" spans="1:6" x14ac:dyDescent="0.15">
      <c r="A79" s="4" t="s">
        <v>105</v>
      </c>
      <c r="B79" s="79"/>
      <c r="C79" s="80"/>
      <c r="D79" s="12"/>
      <c r="E79" s="13"/>
      <c r="F79" s="13"/>
    </row>
    <row r="80" spans="1:6" x14ac:dyDescent="0.15">
      <c r="A80" s="4" t="s">
        <v>106</v>
      </c>
      <c r="B80" s="14">
        <v>0</v>
      </c>
      <c r="C80" s="49">
        <v>0</v>
      </c>
      <c r="D80" s="14">
        <v>0</v>
      </c>
      <c r="E80" s="15">
        <v>0</v>
      </c>
      <c r="F80" s="15">
        <v>0</v>
      </c>
    </row>
    <row r="81" spans="1:8" x14ac:dyDescent="0.15">
      <c r="A81" s="4" t="s">
        <v>107</v>
      </c>
      <c r="B81" s="8"/>
      <c r="C81" s="48"/>
      <c r="D81" s="8"/>
      <c r="E81" s="9"/>
      <c r="F81" s="9"/>
    </row>
    <row r="82" spans="1:8" x14ac:dyDescent="0.15">
      <c r="A82" s="16" t="s">
        <v>108</v>
      </c>
      <c r="B82" s="71" t="s">
        <v>167</v>
      </c>
      <c r="C82" s="72"/>
      <c r="D82" s="17">
        <v>0</v>
      </c>
      <c r="E82" s="18">
        <v>157</v>
      </c>
      <c r="F82" s="18">
        <v>31448</v>
      </c>
    </row>
    <row r="83" spans="1:8" x14ac:dyDescent="0.15">
      <c r="A83" s="4" t="s">
        <v>109</v>
      </c>
      <c r="B83" s="73" t="s">
        <v>167</v>
      </c>
      <c r="C83" s="74"/>
      <c r="D83" s="12">
        <v>0</v>
      </c>
      <c r="E83" s="13">
        <v>157</v>
      </c>
      <c r="F83" s="13">
        <v>31448</v>
      </c>
    </row>
    <row r="84" spans="1:8" x14ac:dyDescent="0.15">
      <c r="A84" s="4" t="s">
        <v>110</v>
      </c>
      <c r="B84" s="81" t="s">
        <v>167</v>
      </c>
      <c r="C84" s="82"/>
      <c r="D84" s="14">
        <v>0</v>
      </c>
      <c r="E84" s="15">
        <v>157</v>
      </c>
      <c r="F84" s="15">
        <f>B84+D84+E84</f>
        <v>31448</v>
      </c>
    </row>
    <row r="85" spans="1:8" x14ac:dyDescent="0.15">
      <c r="A85" s="4" t="s">
        <v>111</v>
      </c>
      <c r="B85" s="69">
        <v>-31291</v>
      </c>
      <c r="C85" s="70"/>
      <c r="D85" s="14">
        <v>0</v>
      </c>
      <c r="E85" s="15">
        <v>-157</v>
      </c>
      <c r="F85" s="15">
        <f>SUM(B85:E85)</f>
        <v>-31448</v>
      </c>
      <c r="H85" s="56"/>
    </row>
    <row r="86" spans="1:8" x14ac:dyDescent="0.15">
      <c r="A86" s="4" t="s">
        <v>148</v>
      </c>
      <c r="B86" s="69">
        <v>1411168</v>
      </c>
      <c r="C86" s="70"/>
      <c r="D86" s="14">
        <v>-2433845</v>
      </c>
      <c r="E86" s="15">
        <v>1022677</v>
      </c>
      <c r="F86" s="15">
        <f>SUM(B86:E86)</f>
        <v>0</v>
      </c>
    </row>
    <row r="87" spans="1:8" x14ac:dyDescent="0.15">
      <c r="A87" s="4" t="s">
        <v>112</v>
      </c>
      <c r="B87" s="69">
        <v>9315016</v>
      </c>
      <c r="C87" s="70"/>
      <c r="D87" s="14">
        <v>402800</v>
      </c>
      <c r="E87" s="15">
        <f>E77+E85+E86</f>
        <v>-235013</v>
      </c>
      <c r="F87" s="15">
        <f>SUM(B87:E87)</f>
        <v>9482803</v>
      </c>
    </row>
    <row r="88" spans="1:8" x14ac:dyDescent="0.15">
      <c r="A88" s="4" t="s">
        <v>113</v>
      </c>
      <c r="B88" s="75" t="s">
        <v>159</v>
      </c>
      <c r="C88" s="76"/>
      <c r="D88" s="14">
        <v>402800</v>
      </c>
      <c r="E88" s="15">
        <v>0</v>
      </c>
      <c r="F88" s="15">
        <f t="shared" ref="F88:F95" si="4">SUM(B88:E88)</f>
        <v>402800</v>
      </c>
    </row>
    <row r="89" spans="1:8" x14ac:dyDescent="0.15">
      <c r="A89" s="4" t="s">
        <v>114</v>
      </c>
      <c r="B89" s="69">
        <v>9315016</v>
      </c>
      <c r="C89" s="70"/>
      <c r="D89" s="14">
        <v>0</v>
      </c>
      <c r="E89" s="15">
        <f>E87</f>
        <v>-235013</v>
      </c>
      <c r="F89" s="15">
        <f>SUM(B89:E89)</f>
        <v>9080003</v>
      </c>
    </row>
    <row r="90" spans="1:8" x14ac:dyDescent="0.15">
      <c r="A90" s="4" t="s">
        <v>115</v>
      </c>
      <c r="B90" s="69">
        <v>667674592</v>
      </c>
      <c r="C90" s="70"/>
      <c r="D90" s="14">
        <v>176559184</v>
      </c>
      <c r="E90" s="15">
        <v>46119271</v>
      </c>
      <c r="F90" s="15">
        <f>SUM(B90:E90)</f>
        <v>890353047</v>
      </c>
    </row>
    <row r="91" spans="1:8" x14ac:dyDescent="0.15">
      <c r="A91" s="4" t="s">
        <v>116</v>
      </c>
      <c r="B91" s="69">
        <v>676989608</v>
      </c>
      <c r="C91" s="70"/>
      <c r="D91" s="14">
        <v>176559184</v>
      </c>
      <c r="E91" s="15">
        <f>SUM(E89:E90)</f>
        <v>45884258</v>
      </c>
      <c r="F91" s="15">
        <f>SUM(B91:E91)</f>
        <v>899433050</v>
      </c>
    </row>
    <row r="92" spans="1:8" x14ac:dyDescent="0.15">
      <c r="A92" s="4" t="s">
        <v>117</v>
      </c>
      <c r="B92" s="14"/>
      <c r="C92" s="47"/>
      <c r="D92" s="14"/>
      <c r="E92" s="15"/>
      <c r="F92" s="15"/>
    </row>
    <row r="93" spans="1:8" x14ac:dyDescent="0.15">
      <c r="A93" s="4" t="s">
        <v>118</v>
      </c>
      <c r="B93" s="75" t="s">
        <v>159</v>
      </c>
      <c r="C93" s="76"/>
      <c r="D93" s="14">
        <v>0</v>
      </c>
      <c r="E93" s="15">
        <v>0</v>
      </c>
      <c r="F93" s="15">
        <f t="shared" si="4"/>
        <v>0</v>
      </c>
    </row>
    <row r="94" spans="1:8" x14ac:dyDescent="0.15">
      <c r="A94" s="4" t="s">
        <v>119</v>
      </c>
      <c r="B94" s="75" t="s">
        <v>159</v>
      </c>
      <c r="C94" s="76"/>
      <c r="D94" s="14">
        <v>0</v>
      </c>
      <c r="E94" s="15">
        <v>0</v>
      </c>
      <c r="F94" s="15">
        <f t="shared" si="4"/>
        <v>0</v>
      </c>
    </row>
    <row r="95" spans="1:8" x14ac:dyDescent="0.15">
      <c r="A95" s="4" t="s">
        <v>120</v>
      </c>
      <c r="B95" s="75" t="s">
        <v>166</v>
      </c>
      <c r="C95" s="76"/>
      <c r="D95" s="14">
        <v>0</v>
      </c>
      <c r="E95" s="15">
        <v>0</v>
      </c>
      <c r="F95" s="15">
        <f t="shared" si="4"/>
        <v>0</v>
      </c>
    </row>
    <row r="96" spans="1:8" x14ac:dyDescent="0.15">
      <c r="A96" s="3" t="s">
        <v>121</v>
      </c>
      <c r="B96" s="69">
        <f>B91</f>
        <v>676989608</v>
      </c>
      <c r="C96" s="70"/>
      <c r="D96" s="14">
        <f>D91</f>
        <v>176559184</v>
      </c>
      <c r="E96" s="14">
        <f>E91</f>
        <v>45884258</v>
      </c>
      <c r="F96" s="15">
        <f>SUM(B96:E96)</f>
        <v>899433050</v>
      </c>
    </row>
  </sheetData>
  <mergeCells count="28">
    <mergeCell ref="A2:F2"/>
    <mergeCell ref="A3:F3"/>
    <mergeCell ref="B5:C5"/>
    <mergeCell ref="A5:A6"/>
    <mergeCell ref="D5:D6"/>
    <mergeCell ref="E5:E6"/>
    <mergeCell ref="F5:F6"/>
    <mergeCell ref="B96:C96"/>
    <mergeCell ref="B86:C86"/>
    <mergeCell ref="B87:C87"/>
    <mergeCell ref="B88:C88"/>
    <mergeCell ref="B89:C89"/>
    <mergeCell ref="B93:C93"/>
    <mergeCell ref="B94:C94"/>
    <mergeCell ref="B95:C95"/>
    <mergeCell ref="B27:C27"/>
    <mergeCell ref="B82:C82"/>
    <mergeCell ref="B83:C83"/>
    <mergeCell ref="B90:C90"/>
    <mergeCell ref="B91:C91"/>
    <mergeCell ref="B75:C75"/>
    <mergeCell ref="B76:C76"/>
    <mergeCell ref="B77:C77"/>
    <mergeCell ref="B78:C78"/>
    <mergeCell ref="B79:C79"/>
    <mergeCell ref="B84:C84"/>
    <mergeCell ref="B85:C85"/>
    <mergeCell ref="B74:C74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workbookViewId="0">
      <selection activeCell="B24" sqref="B24"/>
    </sheetView>
  </sheetViews>
  <sheetFormatPr defaultRowHeight="11.25" x14ac:dyDescent="0.15"/>
  <cols>
    <col min="1" max="1" width="7.125" style="1" customWidth="1"/>
    <col min="2" max="2" width="56.5" style="1" customWidth="1"/>
    <col min="3" max="3" width="20.125" style="5" customWidth="1"/>
    <col min="4" max="4" width="9.25" style="1" bestFit="1" customWidth="1"/>
    <col min="5" max="16384" width="9" style="1"/>
  </cols>
  <sheetData>
    <row r="1" spans="2:4" ht="17.25" x14ac:dyDescent="0.15">
      <c r="B1" s="67" t="s">
        <v>122</v>
      </c>
      <c r="C1" s="67"/>
    </row>
    <row r="2" spans="2:4" x14ac:dyDescent="0.15">
      <c r="B2" s="68" t="s">
        <v>1</v>
      </c>
      <c r="C2" s="68"/>
    </row>
    <row r="3" spans="2:4" x14ac:dyDescent="0.15">
      <c r="B3" s="1" t="s">
        <v>145</v>
      </c>
      <c r="C3" s="7" t="s">
        <v>2</v>
      </c>
    </row>
    <row r="4" spans="2:4" x14ac:dyDescent="0.15">
      <c r="B4" s="32" t="s">
        <v>3</v>
      </c>
      <c r="C4" s="55"/>
      <c r="D4" s="57"/>
    </row>
    <row r="5" spans="2:4" x14ac:dyDescent="0.15">
      <c r="B5" s="2" t="s">
        <v>170</v>
      </c>
      <c r="C5" s="9"/>
      <c r="D5" s="57"/>
    </row>
    <row r="6" spans="2:4" x14ac:dyDescent="0.15">
      <c r="B6" s="4" t="s">
        <v>171</v>
      </c>
      <c r="C6" s="58">
        <v>15074</v>
      </c>
      <c r="D6" s="57"/>
    </row>
    <row r="7" spans="2:4" x14ac:dyDescent="0.15">
      <c r="B7" s="59" t="s">
        <v>123</v>
      </c>
      <c r="C7" s="60">
        <f>SUM(C8:C12)</f>
        <v>60006311</v>
      </c>
      <c r="D7" s="57"/>
    </row>
    <row r="8" spans="2:4" x14ac:dyDescent="0.15">
      <c r="B8" s="61" t="s">
        <v>172</v>
      </c>
      <c r="C8" s="58">
        <v>25731542</v>
      </c>
      <c r="D8" s="57"/>
    </row>
    <row r="9" spans="2:4" x14ac:dyDescent="0.15">
      <c r="B9" s="61" t="s">
        <v>172</v>
      </c>
      <c r="C9" s="58">
        <v>29845235</v>
      </c>
      <c r="D9" s="57"/>
    </row>
    <row r="10" spans="2:4" x14ac:dyDescent="0.15">
      <c r="B10" s="61" t="s">
        <v>173</v>
      </c>
      <c r="C10" s="58">
        <v>2303310</v>
      </c>
      <c r="D10" s="57"/>
    </row>
    <row r="11" spans="2:4" x14ac:dyDescent="0.15">
      <c r="B11" s="61" t="s">
        <v>173</v>
      </c>
      <c r="C11" s="58">
        <v>1361325</v>
      </c>
      <c r="D11" s="57"/>
    </row>
    <row r="12" spans="2:4" x14ac:dyDescent="0.15">
      <c r="B12" s="61" t="s">
        <v>172</v>
      </c>
      <c r="C12" s="58">
        <v>764899</v>
      </c>
      <c r="D12" s="57"/>
    </row>
    <row r="13" spans="2:4" x14ac:dyDescent="0.15">
      <c r="B13" s="59" t="s">
        <v>174</v>
      </c>
      <c r="C13" s="60">
        <f>SUM(C14)</f>
        <v>3895460</v>
      </c>
      <c r="D13" s="57"/>
    </row>
    <row r="14" spans="2:4" x14ac:dyDescent="0.15">
      <c r="B14" s="61" t="s">
        <v>172</v>
      </c>
      <c r="C14" s="58">
        <v>3895460</v>
      </c>
      <c r="D14" s="57"/>
    </row>
    <row r="15" spans="2:4" x14ac:dyDescent="0.15">
      <c r="B15" s="59" t="s">
        <v>124</v>
      </c>
      <c r="C15" s="60">
        <f>SUM(C16:C17)</f>
        <v>671683</v>
      </c>
      <c r="D15" s="57"/>
    </row>
    <row r="16" spans="2:4" x14ac:dyDescent="0.15">
      <c r="B16" s="61" t="s">
        <v>173</v>
      </c>
      <c r="C16" s="58">
        <v>542863</v>
      </c>
      <c r="D16" s="57"/>
    </row>
    <row r="17" spans="2:4" x14ac:dyDescent="0.15">
      <c r="B17" s="61" t="s">
        <v>175</v>
      </c>
      <c r="C17" s="58">
        <v>128820</v>
      </c>
      <c r="D17" s="57"/>
    </row>
    <row r="18" spans="2:4" x14ac:dyDescent="0.15">
      <c r="B18" s="59" t="s">
        <v>176</v>
      </c>
      <c r="C18" s="60">
        <f>SUM(C19)</f>
        <v>1919570</v>
      </c>
      <c r="D18" s="57"/>
    </row>
    <row r="19" spans="2:4" x14ac:dyDescent="0.15">
      <c r="B19" s="61" t="s">
        <v>177</v>
      </c>
      <c r="C19" s="58">
        <v>1919570</v>
      </c>
      <c r="D19" s="57"/>
    </row>
    <row r="20" spans="2:4" x14ac:dyDescent="0.15">
      <c r="B20" s="59" t="s">
        <v>125</v>
      </c>
      <c r="C20" s="60">
        <f>SUM(C21:C22)</f>
        <v>67584527</v>
      </c>
      <c r="D20" s="57"/>
    </row>
    <row r="21" spans="2:4" x14ac:dyDescent="0.15">
      <c r="B21" s="61" t="s">
        <v>178</v>
      </c>
      <c r="C21" s="58">
        <v>67305204</v>
      </c>
      <c r="D21" s="57"/>
    </row>
    <row r="22" spans="2:4" x14ac:dyDescent="0.15">
      <c r="B22" s="61" t="s">
        <v>179</v>
      </c>
      <c r="C22" s="58">
        <v>279323</v>
      </c>
      <c r="D22" s="57"/>
    </row>
    <row r="23" spans="2:4" x14ac:dyDescent="0.15">
      <c r="B23" s="59" t="s">
        <v>126</v>
      </c>
      <c r="C23" s="60">
        <f>SUM(C24)</f>
        <v>7800</v>
      </c>
      <c r="D23" s="57"/>
    </row>
    <row r="24" spans="2:4" x14ac:dyDescent="0.15">
      <c r="B24" s="61" t="s">
        <v>180</v>
      </c>
      <c r="C24" s="58">
        <v>7800</v>
      </c>
      <c r="D24" s="57"/>
    </row>
    <row r="25" spans="2:4" x14ac:dyDescent="0.15">
      <c r="B25" s="59" t="s">
        <v>127</v>
      </c>
      <c r="C25" s="60">
        <f>SUM(C26:C27)</f>
        <v>1103843</v>
      </c>
      <c r="D25" s="57"/>
    </row>
    <row r="26" spans="2:4" x14ac:dyDescent="0.15">
      <c r="B26" s="61" t="s">
        <v>181</v>
      </c>
      <c r="C26" s="58">
        <v>147510</v>
      </c>
      <c r="D26" s="57"/>
    </row>
    <row r="27" spans="2:4" x14ac:dyDescent="0.15">
      <c r="B27" s="61" t="s">
        <v>182</v>
      </c>
      <c r="C27" s="62">
        <v>956333</v>
      </c>
      <c r="D27" s="57"/>
    </row>
    <row r="28" spans="2:4" x14ac:dyDescent="0.15">
      <c r="B28" s="63" t="s">
        <v>199</v>
      </c>
      <c r="C28" s="64">
        <f>C6+C7+C13+C15+C18+C20+C23+C25</f>
        <v>135204268</v>
      </c>
      <c r="D28" s="57"/>
    </row>
    <row r="29" spans="2:4" x14ac:dyDescent="0.15">
      <c r="B29" s="4" t="s">
        <v>200</v>
      </c>
      <c r="C29" s="65"/>
      <c r="D29" s="57"/>
    </row>
    <row r="30" spans="2:4" x14ac:dyDescent="0.15">
      <c r="B30" s="4" t="s">
        <v>201</v>
      </c>
      <c r="C30" s="58"/>
      <c r="D30" s="57"/>
    </row>
    <row r="31" spans="2:4" x14ac:dyDescent="0.15">
      <c r="B31" s="59" t="s">
        <v>128</v>
      </c>
      <c r="C31" s="60">
        <f>SUM(C32)</f>
        <v>1539480</v>
      </c>
      <c r="D31" s="57"/>
    </row>
    <row r="32" spans="2:4" x14ac:dyDescent="0.15">
      <c r="B32" s="61" t="s">
        <v>202</v>
      </c>
      <c r="C32" s="58">
        <v>1539480</v>
      </c>
      <c r="D32" s="57"/>
    </row>
    <row r="33" spans="2:4" x14ac:dyDescent="0.15">
      <c r="B33" s="59" t="s">
        <v>129</v>
      </c>
      <c r="C33" s="60">
        <f>SUM(C34:C35)</f>
        <v>40000000</v>
      </c>
      <c r="D33" s="57"/>
    </row>
    <row r="34" spans="2:4" x14ac:dyDescent="0.15">
      <c r="B34" s="61" t="s">
        <v>203</v>
      </c>
      <c r="C34" s="58">
        <v>20000000</v>
      </c>
      <c r="D34" s="57"/>
    </row>
    <row r="35" spans="2:4" x14ac:dyDescent="0.15">
      <c r="B35" s="61" t="s">
        <v>204</v>
      </c>
      <c r="C35" s="58">
        <v>20000000</v>
      </c>
      <c r="D35" s="57"/>
    </row>
    <row r="36" spans="2:4" x14ac:dyDescent="0.15">
      <c r="B36" s="59" t="s">
        <v>130</v>
      </c>
      <c r="C36" s="60">
        <f>SUM(C37:C39)</f>
        <v>35179282</v>
      </c>
      <c r="D36" s="57"/>
    </row>
    <row r="37" spans="2:4" x14ac:dyDescent="0.15">
      <c r="B37" s="61" t="s">
        <v>205</v>
      </c>
      <c r="C37" s="58">
        <v>19000000</v>
      </c>
      <c r="D37" s="57"/>
    </row>
    <row r="38" spans="2:4" x14ac:dyDescent="0.15">
      <c r="B38" s="61" t="s">
        <v>206</v>
      </c>
      <c r="C38" s="58">
        <v>12020254</v>
      </c>
      <c r="D38" s="57"/>
    </row>
    <row r="39" spans="2:4" x14ac:dyDescent="0.15">
      <c r="B39" s="61" t="s">
        <v>183</v>
      </c>
      <c r="C39" s="58">
        <v>4159028</v>
      </c>
      <c r="D39" s="57"/>
    </row>
    <row r="40" spans="2:4" x14ac:dyDescent="0.15">
      <c r="B40" s="59" t="s">
        <v>131</v>
      </c>
      <c r="C40" s="60">
        <f>SUM(C41)</f>
        <v>12450000</v>
      </c>
      <c r="D40" s="57"/>
    </row>
    <row r="41" spans="2:4" x14ac:dyDescent="0.15">
      <c r="B41" s="61" t="s">
        <v>172</v>
      </c>
      <c r="C41" s="58">
        <v>12450000</v>
      </c>
      <c r="D41" s="57"/>
    </row>
    <row r="42" spans="2:4" x14ac:dyDescent="0.15">
      <c r="B42" s="4" t="s">
        <v>184</v>
      </c>
      <c r="C42" s="58"/>
      <c r="D42" s="57"/>
    </row>
    <row r="43" spans="2:4" x14ac:dyDescent="0.15">
      <c r="B43" s="61" t="s">
        <v>185</v>
      </c>
      <c r="C43" s="58">
        <v>202659511</v>
      </c>
      <c r="D43" s="57"/>
    </row>
    <row r="44" spans="2:4" x14ac:dyDescent="0.15">
      <c r="B44" s="61" t="s">
        <v>186</v>
      </c>
      <c r="C44" s="58">
        <v>171357328</v>
      </c>
      <c r="D44" s="57"/>
    </row>
    <row r="45" spans="2:4" x14ac:dyDescent="0.15">
      <c r="B45" s="61" t="s">
        <v>187</v>
      </c>
      <c r="C45" s="58">
        <v>310365342</v>
      </c>
      <c r="D45" s="57"/>
    </row>
    <row r="46" spans="2:4" x14ac:dyDescent="0.15">
      <c r="B46" s="61" t="s">
        <v>188</v>
      </c>
      <c r="C46" s="58">
        <v>6525403</v>
      </c>
      <c r="D46" s="57"/>
    </row>
    <row r="47" spans="2:4" x14ac:dyDescent="0.15">
      <c r="B47" s="61" t="s">
        <v>189</v>
      </c>
      <c r="C47" s="58">
        <v>5471849</v>
      </c>
      <c r="D47" s="57"/>
    </row>
    <row r="48" spans="2:4" x14ac:dyDescent="0.15">
      <c r="B48" s="61" t="s">
        <v>190</v>
      </c>
      <c r="C48" s="58">
        <v>327500</v>
      </c>
      <c r="D48" s="57"/>
    </row>
    <row r="49" spans="2:4" x14ac:dyDescent="0.15">
      <c r="B49" s="61" t="s">
        <v>191</v>
      </c>
      <c r="C49" s="58">
        <v>1214824</v>
      </c>
      <c r="D49" s="57"/>
    </row>
    <row r="50" spans="2:4" x14ac:dyDescent="0.15">
      <c r="B50" s="63" t="s">
        <v>132</v>
      </c>
      <c r="C50" s="64">
        <f>C31+C33+C36+C40+SUM(C43:C49)</f>
        <v>787090519</v>
      </c>
      <c r="D50" s="57"/>
    </row>
    <row r="51" spans="2:4" x14ac:dyDescent="0.15">
      <c r="B51" s="63" t="s">
        <v>133</v>
      </c>
      <c r="C51" s="64">
        <f>C28+C50</f>
        <v>922294787</v>
      </c>
      <c r="D51" s="57"/>
    </row>
    <row r="52" spans="2:4" x14ac:dyDescent="0.15">
      <c r="B52" s="4" t="s">
        <v>134</v>
      </c>
      <c r="C52" s="58"/>
      <c r="D52" s="57"/>
    </row>
    <row r="53" spans="2:4" x14ac:dyDescent="0.15">
      <c r="B53" s="59" t="s">
        <v>135</v>
      </c>
      <c r="C53" s="60">
        <f>SUM(C54)</f>
        <v>15566912</v>
      </c>
      <c r="D53" s="57"/>
    </row>
    <row r="54" spans="2:4" x14ac:dyDescent="0.15">
      <c r="B54" s="61" t="s">
        <v>192</v>
      </c>
      <c r="C54" s="58">
        <v>15566912</v>
      </c>
      <c r="D54" s="57"/>
    </row>
    <row r="55" spans="2:4" x14ac:dyDescent="0.15">
      <c r="B55" s="59" t="s">
        <v>136</v>
      </c>
      <c r="C55" s="60">
        <f>SUM(C56)</f>
        <v>402000</v>
      </c>
      <c r="D55" s="57"/>
    </row>
    <row r="56" spans="2:4" x14ac:dyDescent="0.15">
      <c r="B56" s="61" t="s">
        <v>193</v>
      </c>
      <c r="C56" s="58">
        <v>402000</v>
      </c>
      <c r="D56" s="57"/>
    </row>
    <row r="57" spans="2:4" x14ac:dyDescent="0.15">
      <c r="B57" s="59" t="s">
        <v>137</v>
      </c>
      <c r="C57" s="60">
        <f>SUM(C58:C61)</f>
        <v>1141545</v>
      </c>
      <c r="D57" s="57"/>
    </row>
    <row r="58" spans="2:4" x14ac:dyDescent="0.15">
      <c r="B58" s="61" t="s">
        <v>195</v>
      </c>
      <c r="C58" s="58">
        <v>614730</v>
      </c>
      <c r="D58" s="57"/>
    </row>
    <row r="59" spans="2:4" x14ac:dyDescent="0.15">
      <c r="B59" s="61" t="s">
        <v>196</v>
      </c>
      <c r="C59" s="58">
        <v>232292</v>
      </c>
      <c r="D59" s="57"/>
    </row>
    <row r="60" spans="2:4" x14ac:dyDescent="0.15">
      <c r="B60" s="61" t="s">
        <v>197</v>
      </c>
      <c r="C60" s="58">
        <v>90000</v>
      </c>
      <c r="D60" s="57"/>
    </row>
    <row r="61" spans="2:4" x14ac:dyDescent="0.15">
      <c r="B61" s="61" t="s">
        <v>194</v>
      </c>
      <c r="C61" s="62">
        <v>204523</v>
      </c>
      <c r="D61" s="57"/>
    </row>
    <row r="62" spans="2:4" ht="3.75" customHeight="1" x14ac:dyDescent="0.15">
      <c r="B62" s="2"/>
      <c r="C62" s="65"/>
      <c r="D62" s="57"/>
    </row>
    <row r="63" spans="2:4" x14ac:dyDescent="0.15">
      <c r="B63" s="66" t="s">
        <v>138</v>
      </c>
      <c r="C63" s="58">
        <v>402800</v>
      </c>
      <c r="D63" s="57"/>
    </row>
    <row r="64" spans="2:4" ht="3.75" customHeight="1" x14ac:dyDescent="0.15">
      <c r="B64" s="4"/>
      <c r="C64" s="58"/>
      <c r="D64" s="57"/>
    </row>
    <row r="65" spans="2:4" x14ac:dyDescent="0.15">
      <c r="B65" s="66" t="s">
        <v>139</v>
      </c>
      <c r="C65" s="58">
        <v>3809000</v>
      </c>
      <c r="D65" s="57"/>
    </row>
    <row r="66" spans="2:4" ht="6.75" customHeight="1" x14ac:dyDescent="0.15">
      <c r="B66" s="4"/>
      <c r="C66" s="58"/>
      <c r="D66" s="57"/>
    </row>
    <row r="67" spans="2:4" x14ac:dyDescent="0.15">
      <c r="B67" s="63" t="s">
        <v>140</v>
      </c>
      <c r="C67" s="64">
        <f>C53+C55+C57+C63+C65</f>
        <v>21322257</v>
      </c>
      <c r="D67" s="57"/>
    </row>
    <row r="68" spans="2:4" x14ac:dyDescent="0.15">
      <c r="B68" s="4" t="s">
        <v>141</v>
      </c>
      <c r="C68" s="58"/>
      <c r="D68" s="57"/>
    </row>
    <row r="69" spans="2:4" x14ac:dyDescent="0.15">
      <c r="B69" s="4" t="s">
        <v>198</v>
      </c>
      <c r="C69" s="58">
        <v>1539480</v>
      </c>
      <c r="D69" s="57"/>
    </row>
    <row r="70" spans="2:4" x14ac:dyDescent="0.15">
      <c r="B70" s="63" t="s">
        <v>142</v>
      </c>
      <c r="C70" s="64">
        <v>1539480</v>
      </c>
      <c r="D70" s="57"/>
    </row>
    <row r="71" spans="2:4" x14ac:dyDescent="0.15">
      <c r="B71" s="63" t="s">
        <v>143</v>
      </c>
      <c r="C71" s="64">
        <f>C67+C70</f>
        <v>22861737</v>
      </c>
      <c r="D71" s="57"/>
    </row>
    <row r="72" spans="2:4" x14ac:dyDescent="0.15">
      <c r="B72" s="63" t="s">
        <v>144</v>
      </c>
      <c r="C72" s="64">
        <v>899433050</v>
      </c>
      <c r="D72" s="57"/>
    </row>
  </sheetData>
  <mergeCells count="2">
    <mergeCell ref="B1:C1"/>
    <mergeCell ref="B2:C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貸借対照表内訳表</vt:lpstr>
      <vt:lpstr>正味財産増減計算書内訳表</vt:lpstr>
      <vt:lpstr>財産目録内訳表</vt:lpstr>
      <vt:lpstr>正味財産増減計算書内訳表!Print_Area</vt:lpstr>
      <vt:lpstr>正味財産増減計算書内訳表!Print_Titles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staff</cp:lastModifiedBy>
  <cp:lastPrinted>2014-05-20T08:18:20Z</cp:lastPrinted>
  <dcterms:created xsi:type="dcterms:W3CDTF">2014-05-13T04:27:09Z</dcterms:created>
  <dcterms:modified xsi:type="dcterms:W3CDTF">2014-08-11T04:20:12Z</dcterms:modified>
</cp:coreProperties>
</file>